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270" activeTab="0"/>
  </bookViews>
  <sheets>
    <sheet name="Sheet1" sheetId="1" r:id="rId1"/>
  </sheets>
  <definedNames>
    <definedName name="_xlnm.Print_Area" localSheetId="0">'Sheet1'!$A$1:$AI$288</definedName>
  </definedNames>
  <calcPr fullCalcOnLoad="1"/>
</workbook>
</file>

<file path=xl/sharedStrings.xml><?xml version="1.0" encoding="utf-8"?>
<sst xmlns="http://schemas.openxmlformats.org/spreadsheetml/2006/main" count="3022" uniqueCount="402">
  <si>
    <t>Lewis County General Hospital Pricing Transparency Shoppable Services</t>
  </si>
  <si>
    <t>List Charge</t>
  </si>
  <si>
    <t>Aetna</t>
  </si>
  <si>
    <t>CDPHP</t>
  </si>
  <si>
    <t>Excellus / Blue Cross Blue Shield</t>
  </si>
  <si>
    <t>Empire Plan</t>
  </si>
  <si>
    <t>Fidelis</t>
  </si>
  <si>
    <t>GHI / EmblemHealth</t>
  </si>
  <si>
    <t>Humana</t>
  </si>
  <si>
    <t>Martins Point</t>
  </si>
  <si>
    <t>Medicaid</t>
  </si>
  <si>
    <t>Medicare</t>
  </si>
  <si>
    <t>Mohawk Valley Plan (MVP)</t>
  </si>
  <si>
    <t>United Healthcare</t>
  </si>
  <si>
    <t>Wellcare / Nascentia</t>
  </si>
  <si>
    <t xml:space="preserve">Workers Compensation / No Fault </t>
  </si>
  <si>
    <t>Discounted Cash Price</t>
  </si>
  <si>
    <t>Minimum Negotiated Price</t>
  </si>
  <si>
    <t>Maximum Negotiated Price</t>
  </si>
  <si>
    <t>Location of Service</t>
  </si>
  <si>
    <t>Hospital Code</t>
  </si>
  <si>
    <t>CPT Code</t>
  </si>
  <si>
    <t>Department</t>
  </si>
  <si>
    <t>Description</t>
  </si>
  <si>
    <t>Commercial Product</t>
  </si>
  <si>
    <t>Medicare product: Medicare replacement / advantage plan</t>
  </si>
  <si>
    <t>Commercial product: Capital District Physician Health Plan</t>
  </si>
  <si>
    <t>Medicare product</t>
  </si>
  <si>
    <t>Commercial product</t>
  </si>
  <si>
    <t>Government Line of Business</t>
  </si>
  <si>
    <t>Medicare product: Blue Cross Medicare Replacement plan, Medicare Blue Cross HMO</t>
  </si>
  <si>
    <t>Medicare product: Medicare Advantage, including Dual Eligible</t>
  </si>
  <si>
    <t>Medicaid product: NYS Medicaid Managed Care, Child Health Plus, Essential Plan, Qualified Health Plan, Family Health Plus</t>
  </si>
  <si>
    <t>Medicare product: Medicare Advantage</t>
  </si>
  <si>
    <t>formally Tricare</t>
  </si>
  <si>
    <t>includes United States Family Health Plan</t>
  </si>
  <si>
    <t>NYS Medicaid</t>
  </si>
  <si>
    <t>Traditional Medicare</t>
  </si>
  <si>
    <t>Medicaid product</t>
  </si>
  <si>
    <t>NYS Workers Comp Board and NYS No Fault Insurance</t>
  </si>
  <si>
    <t>Outpatient / Referred services only</t>
  </si>
  <si>
    <t>LCGH Wellness Program</t>
  </si>
  <si>
    <t>Wellness</t>
  </si>
  <si>
    <t>PSYCHOTHERAPY, 30 MINS</t>
  </si>
  <si>
    <t>N/A</t>
  </si>
  <si>
    <t>PSYCHOTHERAPY, 45 MINS</t>
  </si>
  <si>
    <t>PSYCHOTHERAPY, 60 MINS</t>
  </si>
  <si>
    <t>FAMILY PSYCHOTHERAPY, 30 MINS</t>
  </si>
  <si>
    <t>FAMILY PSYCHOTHERAPY, 60 MINS</t>
  </si>
  <si>
    <t>GROUP PSYCHOTHERAPY</t>
  </si>
  <si>
    <t>Laboratory</t>
  </si>
  <si>
    <t>Lab - Bacteriology</t>
  </si>
  <si>
    <t>CULTURE-VIRUS</t>
  </si>
  <si>
    <t>Medicaid APG</t>
  </si>
  <si>
    <t>BREAK DOWN PANEL</t>
  </si>
  <si>
    <t>LEGIONELLA - SPUTUM</t>
  </si>
  <si>
    <t>NONCOVERED</t>
  </si>
  <si>
    <t>SCABIES MITE EXAM</t>
  </si>
  <si>
    <t>STREP SCREEN- DIRECT (ANTIGEN)</t>
  </si>
  <si>
    <t>INFLUENZA A ANTIGEN</t>
  </si>
  <si>
    <t>CULTURE - YEAST</t>
  </si>
  <si>
    <t>CULTURE, PERTUSSIS</t>
  </si>
  <si>
    <t>BLOOD CULTURE W/ MODIFIER</t>
  </si>
  <si>
    <t>LYME, PCR</t>
  </si>
  <si>
    <t>STOOL CULTURE, MOLECULAR</t>
  </si>
  <si>
    <t>MALARIA SMEAR</t>
  </si>
  <si>
    <t>STREP SCREEN, THROAT</t>
  </si>
  <si>
    <t>CULTURE-URINE</t>
  </si>
  <si>
    <t>CULTURE- FUNGAL (SKIN)</t>
  </si>
  <si>
    <t>CULTURE FUNGAL (BLOOD)</t>
  </si>
  <si>
    <t>SARS COVID 19</t>
  </si>
  <si>
    <t>INFLUENZA A</t>
  </si>
  <si>
    <t>INFLUENZA B</t>
  </si>
  <si>
    <t>COVID+FLUA+FLUB</t>
  </si>
  <si>
    <t>NOROVIRUS PCR</t>
  </si>
  <si>
    <t>STOOL CULTURE</t>
  </si>
  <si>
    <t>Lab - Chemistry</t>
  </si>
  <si>
    <t>PSA - TOTAL</t>
  </si>
  <si>
    <t>PROTEIN 24 HOUR URINE</t>
  </si>
  <si>
    <t>CK-ISOENZYMES</t>
  </si>
  <si>
    <t>MARIJUANA (URINE)</t>
  </si>
  <si>
    <t>BASIC METABOLIC PANEL</t>
  </si>
  <si>
    <t>COMPREHENSIVE METABOLIC</t>
  </si>
  <si>
    <t>HEPATIC FUNCTION PANEL</t>
  </si>
  <si>
    <t>TROPONIN-I</t>
  </si>
  <si>
    <t>RENAL FUNCTION PANEL</t>
  </si>
  <si>
    <t>FREE PSA</t>
  </si>
  <si>
    <t>SPEC COLLECTION &amp; HANDL</t>
  </si>
  <si>
    <t>PHOSPHATASE, PROSTATIC</t>
  </si>
  <si>
    <t>AFP, PANEL</t>
  </si>
  <si>
    <t>LIPID PANEL (PROFILE)</t>
  </si>
  <si>
    <t>AMYLASE</t>
  </si>
  <si>
    <t>VITAMIN D 25 HYDROXY</t>
  </si>
  <si>
    <t>CPK</t>
  </si>
  <si>
    <t>VITAMIN B 12 (CYANOCOBALAMIN)</t>
  </si>
  <si>
    <t>FERRITIN</t>
  </si>
  <si>
    <t>FOLATE-SERUM</t>
  </si>
  <si>
    <t>TSH</t>
  </si>
  <si>
    <t>IRON BINDING</t>
  </si>
  <si>
    <t>LIPASE</t>
  </si>
  <si>
    <t>MAGNESIUM</t>
  </si>
  <si>
    <t>PHOSPHOROUS, INORGANIC</t>
  </si>
  <si>
    <t>POTASSIUM</t>
  </si>
  <si>
    <t>PROGESTERONE</t>
  </si>
  <si>
    <t>PROTEIN-TOTAL</t>
  </si>
  <si>
    <t>D-XYLOSE</t>
  </si>
  <si>
    <t>VITAMIN B6</t>
  </si>
  <si>
    <t>SILENIUM</t>
  </si>
  <si>
    <t>SODIUM</t>
  </si>
  <si>
    <t>GLUCOSE</t>
  </si>
  <si>
    <t>FREE T-4</t>
  </si>
  <si>
    <t>VITAMIN E</t>
  </si>
  <si>
    <t>TRIGLYCERIDES</t>
  </si>
  <si>
    <t>BHCG-QUANTITATIVE</t>
  </si>
  <si>
    <t>BETA HCG - SERUM, QUALI</t>
  </si>
  <si>
    <t>GLYCOSYLATED HEMOGLOBIN</t>
  </si>
  <si>
    <t>PRENATAL PROFILE</t>
  </si>
  <si>
    <t>Lab - Hematology</t>
  </si>
  <si>
    <t>CELL COUNT WITH DIFFERENTIAL</t>
  </si>
  <si>
    <t>BLOOD SMEAR - PATHOLOGIST INTP</t>
  </si>
  <si>
    <t>D DIMER</t>
  </si>
  <si>
    <t>EOSINOPHIL COUNT - TOTAL</t>
  </si>
  <si>
    <t>TRANSFERRIN</t>
  </si>
  <si>
    <t>ANTITHROMBIN 3 ANTIGEN</t>
  </si>
  <si>
    <t>PROTEIN C ACTIVITY</t>
  </si>
  <si>
    <t>PTT, LUPUS ANTICOAGULANT</t>
  </si>
  <si>
    <t>CBC, AUTOMATED</t>
  </si>
  <si>
    <t>CBC WITH AUTOMATED DIFF</t>
  </si>
  <si>
    <t>PROTHROMBIN TIME PT</t>
  </si>
  <si>
    <t>PTT</t>
  </si>
  <si>
    <t>Lab - Serology</t>
  </si>
  <si>
    <t>TOXOPLASMOSIS ANTIBODY</t>
  </si>
  <si>
    <t>HEPATITIS C ANTIBODY</t>
  </si>
  <si>
    <t>FUNGUS ANTIBODY EVAL</t>
  </si>
  <si>
    <t>MONOCLONAL ANTIBODY</t>
  </si>
  <si>
    <t>SKELETAL MUSCLE ANTIBODY</t>
  </si>
  <si>
    <t>ENDOMYSIAL ANTIBODY</t>
  </si>
  <si>
    <t>LEPTOSPIRA</t>
  </si>
  <si>
    <t>HERPES ZOSTER, PCR</t>
  </si>
  <si>
    <t>CHLAMYDIA IGM ANTB</t>
  </si>
  <si>
    <t>STREP PNEUMO A</t>
  </si>
  <si>
    <t>TETANUS ANTIBODY</t>
  </si>
  <si>
    <t>HEPATITIS A, IGM</t>
  </si>
  <si>
    <t>THYROID PEROX</t>
  </si>
  <si>
    <t>PNEUMOCOCCAL ANTIBODY</t>
  </si>
  <si>
    <t>RUBELLA, IGM</t>
  </si>
  <si>
    <t>VIRAL ANTIBODY SCREEN</t>
  </si>
  <si>
    <t>ANTIBODY, ADENOVIRUS</t>
  </si>
  <si>
    <t>LEGIONELLA ANTIBODY - IGG</t>
  </si>
  <si>
    <t>GLUTEN</t>
  </si>
  <si>
    <t>ENTEROVIRUS</t>
  </si>
  <si>
    <t>ENTEROVIRUS ANTIBODY</t>
  </si>
  <si>
    <t>C-REACTIVE PROTEIN</t>
  </si>
  <si>
    <t>MEASLES</t>
  </si>
  <si>
    <t>MUMPS</t>
  </si>
  <si>
    <t>RUBELLA</t>
  </si>
  <si>
    <t>SARS-COV-2, IGG</t>
  </si>
  <si>
    <t>SARS-COD-2, IGM</t>
  </si>
  <si>
    <t>Lab - UR</t>
  </si>
  <si>
    <t>UA-AUTOMATED WITH MICRO</t>
  </si>
  <si>
    <t>UA W/O MICRO</t>
  </si>
  <si>
    <t>PAP SMEAR - DIAGNOSTIC</t>
  </si>
  <si>
    <t>DNA PLOIDY</t>
  </si>
  <si>
    <t>UA COMP-EA, NONAUTO W/O MICRO</t>
  </si>
  <si>
    <t>URINE-MICROSCOPIC ONLY</t>
  </si>
  <si>
    <t>UA-COMPONENT,EA-NON AUT</t>
  </si>
  <si>
    <t>BONE MARROW, TISSUE CULTURE</t>
  </si>
  <si>
    <t>LEUKEMIA PROFILE</t>
  </si>
  <si>
    <t>MOLECULAR CYTOGENETICS</t>
  </si>
  <si>
    <t>CELL BLOCK</t>
  </si>
  <si>
    <t>IMMUNOCYTOCHEMISTRY</t>
  </si>
  <si>
    <t>Radiology</t>
  </si>
  <si>
    <t>CATScan</t>
  </si>
  <si>
    <t>CT HEAD, W/O CONTRAST</t>
  </si>
  <si>
    <t>CT HEAD, W/ CONTRAST</t>
  </si>
  <si>
    <t>CT HEAD, W/O FOL W/ CONTRAST</t>
  </si>
  <si>
    <t>CT PELVIS, W/ CONTRAST</t>
  </si>
  <si>
    <t>CT UPPER EXTREM, W/O CONTRAST</t>
  </si>
  <si>
    <t>CT UPPER EXTREM, W/ CONTRAST</t>
  </si>
  <si>
    <t>CT ABDOMEN, W/O CONTRAST</t>
  </si>
  <si>
    <t>CT ABDOMEN, W/ CONTRAST</t>
  </si>
  <si>
    <t>CT ABD/PEL W/CONTRAST</t>
  </si>
  <si>
    <t>MRI</t>
  </si>
  <si>
    <t>BX BREAST W/MRI GUIDANCE</t>
  </si>
  <si>
    <t>MRI BRAIN W/O CONTRAST</t>
  </si>
  <si>
    <t>MRI-BRAIN W/CONTRAST</t>
  </si>
  <si>
    <t>MRI-BRAIN W/&amp;W/O CONTRAST</t>
  </si>
  <si>
    <t>MRI-CHEST W/CONTRAST</t>
  </si>
  <si>
    <t>MRI-LUMBAR W/O CONTRAST</t>
  </si>
  <si>
    <t>MRI-UPPER EXT W/&amp;W/O CONT</t>
  </si>
  <si>
    <t>MRI-LOWER EXT(JOINT) W/O CONT</t>
  </si>
  <si>
    <t>XRAY FLUORO FNA FIRST LESION</t>
  </si>
  <si>
    <t>XRAY FLUORO FNA EACH ADDL</t>
  </si>
  <si>
    <t>BREAST BIOPSY W/STEREO GUID</t>
  </si>
  <si>
    <t>BREAST BIOPSY W/STEREO ADD LES</t>
  </si>
  <si>
    <t>REMOVAL OF BREAST LESION</t>
  </si>
  <si>
    <t>CLIP PLACEMENT</t>
  </si>
  <si>
    <t>BREAST LOC W/MAMMO GUIDANCE</t>
  </si>
  <si>
    <t>BREAST LOC W/MAMMO GUID ADD LE</t>
  </si>
  <si>
    <t>BREAST LOC W/STEREO GUIDANCE</t>
  </si>
  <si>
    <t>BREAST LOC W/STEREO GUIDE ADDL</t>
  </si>
  <si>
    <t>XRAY ARTHROGRAM ELBOW</t>
  </si>
  <si>
    <t>WRIST ARTHROGRAPHY INJ</t>
  </si>
  <si>
    <t>HIP ARTHROGRAPHY INJ W/ANESTH</t>
  </si>
  <si>
    <t>XRAY ARTHROGRAM KNEE</t>
  </si>
  <si>
    <t>XRAY ARTHROGRAM ANKLE</t>
  </si>
  <si>
    <t>BIOPSY THYROID PERCUT CORE NED</t>
  </si>
  <si>
    <t>LUMBAR ACCESS W INJ CONTRAST</t>
  </si>
  <si>
    <t>XRAY MYELOGRAM-CERVICAL</t>
  </si>
  <si>
    <t>XRAY MYELOGRAM-THORACIC</t>
  </si>
  <si>
    <t>XRAY MYELOGRAM-LUMBAR</t>
  </si>
  <si>
    <t>XRAY MYELOGRAM-2 OR MORE</t>
  </si>
  <si>
    <t>EYE - DETECT FOREIGN BODY</t>
  </si>
  <si>
    <t>MANDIBLE, PARTIAL</t>
  </si>
  <si>
    <t>MANDIBLE, COMPLETE</t>
  </si>
  <si>
    <t>MASTOIDS, PARTIAL</t>
  </si>
  <si>
    <t>MASTOIDS, COMPLETE</t>
  </si>
  <si>
    <t>FACIAL BONES, PARTIAL</t>
  </si>
  <si>
    <t>FACIAL BONES, COMPLETE</t>
  </si>
  <si>
    <t>NASAL BONES, COMPLETE</t>
  </si>
  <si>
    <t>OPTIC FORAMINA</t>
  </si>
  <si>
    <t>ORBITS, COMPLTETE</t>
  </si>
  <si>
    <t>SINUSES, PARTIAL</t>
  </si>
  <si>
    <t>SINUSES, COMPLETE</t>
  </si>
  <si>
    <t>SELLA TURCICA</t>
  </si>
  <si>
    <t>SKULL, LIMITED</t>
  </si>
  <si>
    <t>SKULL, COMPLETE</t>
  </si>
  <si>
    <t>TMJ - UNILATERAL</t>
  </si>
  <si>
    <t>TMJ JOINTS</t>
  </si>
  <si>
    <t>NECK, SOFT TISSUE</t>
  </si>
  <si>
    <t>XRAY CHEST ONE VIEW</t>
  </si>
  <si>
    <t>XRAY CHEST 2 VIEWS (PA &amp; LAT)</t>
  </si>
  <si>
    <t>RIBS, UNILATERAL</t>
  </si>
  <si>
    <t>RIBS, ULT/W CHEST</t>
  </si>
  <si>
    <t>STERNUM</t>
  </si>
  <si>
    <t>SPINE, SINGLE VIEW</t>
  </si>
  <si>
    <t>SPINE LUMBOSACRAL MIN 4V</t>
  </si>
  <si>
    <t>PELVIS COMPLETE</t>
  </si>
  <si>
    <t>CLAVICLE COMPLETE</t>
  </si>
  <si>
    <t>SCAPULA COMPLETE</t>
  </si>
  <si>
    <t>SHOULDER, ONE VIEW</t>
  </si>
  <si>
    <t>SHOULDER COMPLETE</t>
  </si>
  <si>
    <t>HUMERUS</t>
  </si>
  <si>
    <t>ELBOW COMP</t>
  </si>
  <si>
    <t>ELBOW ARTHROGRAM</t>
  </si>
  <si>
    <t>WRIST AP &amp; LAT</t>
  </si>
  <si>
    <t>WRIST COMP</t>
  </si>
  <si>
    <t>FINGER(S) MIN 2 VIEWS</t>
  </si>
  <si>
    <t>HIP ARTHROPGRAPHY</t>
  </si>
  <si>
    <t>KNEE 1 OR 2 VIEWS</t>
  </si>
  <si>
    <t>TIBIA &amp; FIBULA AP &amp; LAT</t>
  </si>
  <si>
    <t>ANKLE COMP</t>
  </si>
  <si>
    <t>FOOT AP &amp; LAT</t>
  </si>
  <si>
    <t>XRAY ABDOMEN 1 VIEW</t>
  </si>
  <si>
    <t>ABDOMEN COMP INCL CHEST</t>
  </si>
  <si>
    <t>CT GUIDED NEED BIOPSY</t>
  </si>
  <si>
    <t>Mammo Diag Uni w/CAD</t>
  </si>
  <si>
    <t>Mammo Diag Bil w/CAD</t>
  </si>
  <si>
    <t>Mammo Screen Bil w/CAD</t>
  </si>
  <si>
    <t>Ultrasound</t>
  </si>
  <si>
    <t>US GUIDED FNA; FIRST LESION</t>
  </si>
  <si>
    <t>US GUIDED FNA; EACH ADDITIONAL</t>
  </si>
  <si>
    <t>BREAST BIOPSY W/US GUIDANCE</t>
  </si>
  <si>
    <t>BREAST BIOPSY W/US GUID ADDL</t>
  </si>
  <si>
    <t>BREAST LOC W/US GUIDANCE</t>
  </si>
  <si>
    <t>ABDOMEN COMPLETE</t>
  </si>
  <si>
    <t>OB ULTRASOUND &gt;=14 WEEKS</t>
  </si>
  <si>
    <t>TRANSVAGINAL - NON OB</t>
  </si>
  <si>
    <t>EKG / RESPIRATORY THERAPY</t>
  </si>
  <si>
    <t>EKG</t>
  </si>
  <si>
    <t>12 LEAD EKG</t>
  </si>
  <si>
    <t>CARDIOVASC STRESS STANDARD</t>
  </si>
  <si>
    <t>TREADMILL TEST</t>
  </si>
  <si>
    <t>HOLTER RECORDING /HOOKUP</t>
  </si>
  <si>
    <t>HOLTER ANALYSIS</t>
  </si>
  <si>
    <t>Respiratory Therapy</t>
  </si>
  <si>
    <t>HAND HELD NEB INITIAL</t>
  </si>
  <si>
    <t>IPPB TREATMENT,INITIAL</t>
  </si>
  <si>
    <t>O2 SAT READING</t>
  </si>
  <si>
    <t>PEAK FLOW</t>
  </si>
  <si>
    <t>PFT (FVC/MVV) NO POST</t>
  </si>
  <si>
    <t>NASAL CPAP/BIPAP(1ST DAY)</t>
  </si>
  <si>
    <t>EVAL OF WHEEZING</t>
  </si>
  <si>
    <t>Insertion of catheter into left heart for diagnosis</t>
  </si>
  <si>
    <t>Inhaler Ability Assessment</t>
  </si>
  <si>
    <t>Sleep Lab</t>
  </si>
  <si>
    <t>DIAGNOSTIC SLEEP STUDY</t>
  </si>
  <si>
    <t>Physical Therapy / Occupational Therapy / Speech</t>
  </si>
  <si>
    <t>Occupational Therapy</t>
  </si>
  <si>
    <t>ELECT STIM/MANUAL/15 MIN</t>
  </si>
  <si>
    <t>$150 per day rate</t>
  </si>
  <si>
    <t>OT RE-EVALUATION</t>
  </si>
  <si>
    <t>INITIAL EVALUATION</t>
  </si>
  <si>
    <t>ACTIVITIES THERAPEUTIC 15 MIN</t>
  </si>
  <si>
    <t>MASSAGE THERAPY 15 MIN</t>
  </si>
  <si>
    <t>OT EVAL (LOW)</t>
  </si>
  <si>
    <t>OT EVAL (MOD)</t>
  </si>
  <si>
    <t>Physical Therapy</t>
  </si>
  <si>
    <t>PHYS THERAPY (RE-EVAL)</t>
  </si>
  <si>
    <t>ELECT STIM (UNATTENDED)</t>
  </si>
  <si>
    <t>PARAFFIN</t>
  </si>
  <si>
    <t>MASSAGE, 15 MIN</t>
  </si>
  <si>
    <t>ELECT STIM MANUAL/15 MIN</t>
  </si>
  <si>
    <t>THERAPEUTIC EXE. EA 15 MIN-PT</t>
  </si>
  <si>
    <t>GAIT TRAINING, 15 MIN</t>
  </si>
  <si>
    <t>MANUAL THERAPY / 15 MIN</t>
  </si>
  <si>
    <t>PT EVAL (LOW)</t>
  </si>
  <si>
    <t>PT EVAL (MOD)</t>
  </si>
  <si>
    <t>PT EVAL (HIGH)</t>
  </si>
  <si>
    <t>Speech</t>
  </si>
  <si>
    <t>EVAL OF SPEECH FLUENCY</t>
  </si>
  <si>
    <t>EVAL SPEECH SOUND PRODUCTION</t>
  </si>
  <si>
    <t>EVAL SPEECH/LANG COMP/EXPRESS</t>
  </si>
  <si>
    <t>TREATMT OF SWALLOWING DYSFUNCT</t>
  </si>
  <si>
    <t>STAND COGNITIVE PERFORM TEST</t>
  </si>
  <si>
    <t>Clinics</t>
  </si>
  <si>
    <t>NON COVERED</t>
  </si>
  <si>
    <t xml:space="preserve">NON COVERED </t>
  </si>
  <si>
    <t>Ambulatory Surgery</t>
  </si>
  <si>
    <t>216</t>
  </si>
  <si>
    <t>460</t>
  </si>
  <si>
    <t>470</t>
  </si>
  <si>
    <t>473</t>
  </si>
  <si>
    <t>743</t>
  </si>
  <si>
    <t>Cardiac valve and other major cardiothoracic procedures with cardiac catheterization with major complications or comorbidities</t>
  </si>
  <si>
    <t>Spinal fusion except cervical without major comorbid conditions or complications (MCC)</t>
  </si>
  <si>
    <t>Major joint replacement or reattachment of lower extremity without major comorbid conditions or complications (MCC).</t>
  </si>
  <si>
    <t>Cervical spinal fusion without comorbid conditions (CC) or major comorbid conditions or complications (MCC)</t>
  </si>
  <si>
    <t>Uterine and adnexa procedures for non-malignancy without comorbid conditions (CC) or major comorbid conditions or complications (MCC)</t>
  </si>
  <si>
    <t>Removal of breast lesion</t>
  </si>
  <si>
    <t>Arthroscopy Shoulder Subacromial</t>
  </si>
  <si>
    <t>Primary Procedure/Physician Services</t>
  </si>
  <si>
    <t>Anesthesia Services</t>
  </si>
  <si>
    <t>Not provided by hospital (may be billed separately)</t>
  </si>
  <si>
    <t>Medications/Supplies</t>
  </si>
  <si>
    <t>Facility Fees</t>
  </si>
  <si>
    <t>Arthroscopy knee with meniscectomy</t>
  </si>
  <si>
    <t>TONSILECTOMY AND ADENOIDECTOMY, patient &lt;12 years</t>
  </si>
  <si>
    <t>Pathology/Interpretation of Results</t>
  </si>
  <si>
    <t>Endoscopy Upper GI Complex Diagnostic</t>
  </si>
  <si>
    <t>Endoscopy Upper GI Biopsy</t>
  </si>
  <si>
    <t>Colonoscopy Diagnostic Flexible</t>
  </si>
  <si>
    <t>Colonoscopy Flexible w/ Biopsy</t>
  </si>
  <si>
    <t>Colonoscopy Flexible Remove Tumor / Polyps</t>
  </si>
  <si>
    <t>Ultrasound examination of lower large bowel using an endoscope</t>
  </si>
  <si>
    <t>Laparoscopy Cholecystectomy</t>
  </si>
  <si>
    <t>Repair Hernia Inguinal &gt;5 years</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</si>
  <si>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</si>
  <si>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</si>
  <si>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</si>
  <si>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</si>
  <si>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</si>
  <si>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substance into spinal canal of lower back or sacrum; NO IMAGING GUIDANCE</t>
  </si>
  <si>
    <t>Injection of substance into spinal canal of lower back or sacrum using imaging guidance</t>
  </si>
  <si>
    <t>Injections of anesthetic and/or steroid drug into lower or sacral spine nerve root using imaging guidance</t>
  </si>
  <si>
    <t>Removal of recurring cataract in lens capsule using laser</t>
  </si>
  <si>
    <t>Extracapsular Cataract Ext/Int</t>
  </si>
  <si>
    <t>NA</t>
  </si>
  <si>
    <t xml:space="preserve">Not provided by hospital </t>
  </si>
  <si>
    <t>Not provided by hospital</t>
  </si>
  <si>
    <t>Family Practice - Office Visits</t>
  </si>
  <si>
    <t>Disclaimer</t>
  </si>
  <si>
    <t>*Disclaimer</t>
  </si>
  <si>
    <t>Professional charges are billed separately and are dependent on patient acuity.  This is for Emergency Room services, Observation services, ASU, and Inpatient, as well as any radiology services performed in any setting.</t>
  </si>
  <si>
    <t>Professional services are performed by contracted providers and are not employed by the hospital. This is for Emergency Room services, Observation services, ASU, and Inpatient, as well as any radiology services performed in any setting.</t>
  </si>
  <si>
    <t xml:space="preserve">All procedures are unique to patient diagnosis and condition. </t>
  </si>
  <si>
    <t>The following charges do not include all fees for drugs, supplies, or additional ancillary procedures that may be required depending on the acuity of care needed for a particular patient.</t>
  </si>
  <si>
    <t>You may receive a separate billing from the groups or providers listed on our charge disclosure.</t>
  </si>
  <si>
    <t>Medicaid APG rates are calculated based on diagnosis and patient demographics in addition to the charge.</t>
  </si>
  <si>
    <t>Services with a List Charge of NA are on the list of CMS required shoppable services, but are not offered by LCGH.</t>
  </si>
  <si>
    <t>Pricing Updated as of 1/1/2022</t>
  </si>
  <si>
    <t>Commercial product: Office Visit and Medical Services covered through United Healthcare. Hospital and ancillary services covered by Empire Blue Cross.</t>
  </si>
  <si>
    <t>Immunotherapy, one injection</t>
  </si>
  <si>
    <t>Immunotherapy injections</t>
  </si>
  <si>
    <t>Injecting Subcutaneous or Intr</t>
  </si>
  <si>
    <t>NEW PT INTERMEDIATE COMPEXITY</t>
  </si>
  <si>
    <t>NEW PT EXTENDED COMPLEXITY</t>
  </si>
  <si>
    <t>NEW PT COMPREHENSIVE COMPLEXITY</t>
  </si>
  <si>
    <t>EST PT INTERMEDIATE COMP MDM</t>
  </si>
  <si>
    <t>EST PT EXTENDED COMP MDM</t>
  </si>
  <si>
    <t>EST PT COMPREHEN COMP MDM</t>
  </si>
  <si>
    <t>OFFICE CONSULT LOW COMPLEXITY</t>
  </si>
  <si>
    <t>OFFICE CONSULT MODERATE/HIGH</t>
  </si>
  <si>
    <t>WELL YOUNGER THAN 1 YR NEW</t>
  </si>
  <si>
    <t>WELL 1-4 NEW</t>
  </si>
  <si>
    <t>WELL 5-11 NEW</t>
  </si>
  <si>
    <t>WELL 12-17 NEW</t>
  </si>
  <si>
    <t>WELL 18-39 NEW</t>
  </si>
  <si>
    <t>WELL 40-64 NEW</t>
  </si>
  <si>
    <t>WELL &lt;1 YR EST</t>
  </si>
  <si>
    <t>WELL 1-4 EST</t>
  </si>
  <si>
    <t>WELL 5-11 EST</t>
  </si>
  <si>
    <t>WELL 12-17 EST</t>
  </si>
  <si>
    <t>WELL 18-39 EST</t>
  </si>
  <si>
    <t>WELL 40-64 EST</t>
  </si>
  <si>
    <t>SMOKING /TOBACCO CCOUNCILING, 3-10 MINUTES</t>
  </si>
  <si>
    <t>SMOKING /TOBACCO CCOUNCILING, INTENSE &gt;10 MINUTES</t>
  </si>
  <si>
    <t>ACP FIRST 30 MINUTES</t>
  </si>
  <si>
    <t xml:space="preserve"> </t>
  </si>
  <si>
    <t>Inclusive in facility fees</t>
  </si>
  <si>
    <t>MVP "ALL INCLUSIVE" rate includes all lab,radiology, supplies, drugs, DME, Emergency Room, Observation room, and other Hospital ancillary diagnosic services unless otherwise exluded by contract and / or MVP payment policy.</t>
  </si>
  <si>
    <t>MVP obstetric care is rate per day.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</si>
</sst>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_(&quot;$&quot;* #,##0.0_);_(&quot;$&quot;* \(#,##0.0\);_(&quot;$&quot;* &quot;-&quot;??_);_(@_)"/>
    <numFmt numFmtId="171" formatCode="_(&quot;$&quot;* #,##0.000_);_(&quot;$&quot;* \(#,##0.000\);_(&quot;$&quot;* &quot;-&quot;??_);_(@_)"/>
    <numFmt numFmtId="172" formatCode="_(&quot;$&quot;* #,##0.0_);_(&quot;$&quot;* \(#,##0.0\);_(&quot;$&quot;* &quot;-&quot;?_);_(@_)"/>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409]dddd\,\ mmmm\ d\,\ yyyy"/>
    <numFmt numFmtId="179" formatCode="[$-409]h:mm:ss\ AM/PM"/>
    <numFmt numFmtId="180" formatCode="&quot;$&quot;#,##0.00"/>
    <numFmt numFmtId="181" formatCode="_(&quot;$&quot;* #,##0.0000_);_(&quot;$&quot;* \(#,##0.0000\);_(&quot;$&quot;* &quot;-&quot;????_);_(@_)"/>
  </numFmts>
  <fonts count="30">
    <font>
      <sz val="11"/>
      <color indexed="8"/>
      <name val="Calibri"/>
      <family val="0"/>
    </font>
    <font>
      <sz val="10"/>
      <name val="Arial"/>
      <family val="0"/>
    </font>
    <font>
      <b/>
      <sz val="11"/>
      <color indexed="8"/>
      <name val="Calibri"/>
      <family val="2"/>
    </font>
    <font>
      <sz val="11"/>
      <color indexed="9"/>
      <name val="Calibri"/>
      <family val="2"/>
    </font>
    <font>
      <b/>
      <sz val="11"/>
      <color indexed="52"/>
      <name val="Calibri"/>
      <family val="2"/>
    </font>
    <font>
      <b/>
      <sz val="18"/>
      <color indexed="62"/>
      <name val="Calibri Light"/>
      <family val="2"/>
    </font>
    <font>
      <i/>
      <sz val="11"/>
      <color indexed="23"/>
      <name val="Calibri"/>
      <family val="2"/>
    </font>
    <font>
      <sz val="11"/>
      <color indexed="60"/>
      <name val="Calibri"/>
      <family val="2"/>
    </font>
    <font>
      <b/>
      <sz val="11"/>
      <color indexed="9"/>
      <name val="Calibri"/>
      <family val="2"/>
    </font>
    <font>
      <b/>
      <sz val="15"/>
      <color indexed="62"/>
      <name val="Calibri"/>
      <family val="2"/>
    </font>
    <font>
      <sz val="11"/>
      <color indexed="62"/>
      <name val="Calibri"/>
      <family val="2"/>
    </font>
    <font>
      <sz val="11"/>
      <color indexed="52"/>
      <name val="Calibri"/>
      <family val="2"/>
    </font>
    <font>
      <b/>
      <sz val="13"/>
      <color indexed="62"/>
      <name val="Calibri"/>
      <family val="2"/>
    </font>
    <font>
      <b/>
      <sz val="11"/>
      <color indexed="62"/>
      <name val="Calibri"/>
      <family val="2"/>
    </font>
    <font>
      <b/>
      <sz val="11"/>
      <color indexed="63"/>
      <name val="Calibri"/>
      <family val="2"/>
    </font>
    <font>
      <sz val="11"/>
      <color indexed="17"/>
      <name val="Calibri"/>
      <family val="2"/>
    </font>
    <font>
      <sz val="11"/>
      <color indexed="10"/>
      <name val="Calibri"/>
      <family val="2"/>
    </font>
    <font>
      <b/>
      <sz val="12"/>
      <color indexed="8"/>
      <name val="Calibri"/>
      <family val="2"/>
    </font>
    <font>
      <sz val="11"/>
      <name val="Calibri"/>
      <family val="2"/>
    </font>
    <font>
      <i/>
      <sz val="11"/>
      <color indexed="8"/>
      <name val="Calibri"/>
      <family val="2"/>
    </font>
    <font>
      <sz val="12"/>
      <color indexed="8"/>
      <name val="Calibri"/>
      <family val="2"/>
    </font>
    <font>
      <sz val="10"/>
      <color indexed="8"/>
      <name val="Calibri"/>
      <family val="2"/>
    </font>
    <font>
      <b/>
      <sz val="11"/>
      <name val="Calibri"/>
      <family val="2"/>
    </font>
    <font>
      <b/>
      <i/>
      <sz val="11"/>
      <color indexed="8"/>
      <name val="Calibri"/>
      <family val="2"/>
    </font>
    <font>
      <u val="single"/>
      <sz val="11"/>
      <color indexed="25"/>
      <name val="Calibri"/>
      <family val="2"/>
    </font>
    <font>
      <u val="single"/>
      <sz val="11"/>
      <color indexed="30"/>
      <name val="Calibri"/>
      <family val="2"/>
    </font>
    <font>
      <u val="single"/>
      <sz val="11"/>
      <color theme="11"/>
      <name val="Calibri"/>
      <family val="2"/>
    </font>
    <font>
      <u val="single"/>
      <sz val="11"/>
      <color theme="10"/>
      <name val="Calibri"/>
      <family val="2"/>
    </font>
    <font>
      <sz val="11"/>
      <color theme="1"/>
      <name val="Calibri"/>
      <family val="2"/>
    </font>
    <font>
      <b/>
      <sz val="11"/>
      <color rgb="FF000000"/>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medium"/>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xf>
    <xf numFmtId="0" fontId="0" fillId="2" borderId="0" applyProtection="0">
      <alignment/>
    </xf>
    <xf numFmtId="0" fontId="0" fillId="3" borderId="0" applyProtection="0">
      <alignment/>
    </xf>
    <xf numFmtId="0" fontId="0" fillId="3" borderId="0" applyProtection="0">
      <alignment/>
    </xf>
    <xf numFmtId="0" fontId="0" fillId="4" borderId="0" applyProtection="0">
      <alignment/>
    </xf>
    <xf numFmtId="0" fontId="0" fillId="4" borderId="0" applyProtection="0">
      <alignment/>
    </xf>
    <xf numFmtId="0" fontId="0" fillId="5" borderId="0" applyProtection="0">
      <alignment/>
    </xf>
    <xf numFmtId="0" fontId="0" fillId="5" borderId="0" applyProtection="0">
      <alignment/>
    </xf>
    <xf numFmtId="0" fontId="0" fillId="6" borderId="0" applyProtection="0">
      <alignment/>
    </xf>
    <xf numFmtId="0" fontId="0" fillId="6" borderId="0" applyProtection="0">
      <alignment/>
    </xf>
    <xf numFmtId="0" fontId="0" fillId="7" borderId="0" applyProtection="0">
      <alignment/>
    </xf>
    <xf numFmtId="0" fontId="0" fillId="7" borderId="0" applyProtection="0">
      <alignment/>
    </xf>
    <xf numFmtId="0" fontId="0" fillId="8" borderId="0" applyProtection="0">
      <alignment/>
    </xf>
    <xf numFmtId="0" fontId="0" fillId="8" borderId="0" applyProtection="0">
      <alignment/>
    </xf>
    <xf numFmtId="0" fontId="0" fillId="3" borderId="0" applyProtection="0">
      <alignment/>
    </xf>
    <xf numFmtId="0" fontId="0" fillId="3" borderId="0" applyProtection="0">
      <alignment/>
    </xf>
    <xf numFmtId="0" fontId="0" fillId="9" borderId="0" applyProtection="0">
      <alignment/>
    </xf>
    <xf numFmtId="0" fontId="0" fillId="9" borderId="0" applyProtection="0">
      <alignment/>
    </xf>
    <xf numFmtId="0" fontId="0" fillId="10" borderId="0" applyProtection="0">
      <alignment/>
    </xf>
    <xf numFmtId="0" fontId="0" fillId="10" borderId="0" applyProtection="0">
      <alignment/>
    </xf>
    <xf numFmtId="0" fontId="0" fillId="8" borderId="0" applyProtection="0">
      <alignment/>
    </xf>
    <xf numFmtId="0" fontId="0" fillId="8" borderId="0" applyProtection="0">
      <alignment/>
    </xf>
    <xf numFmtId="0" fontId="0" fillId="7" borderId="0" applyProtection="0">
      <alignment/>
    </xf>
    <xf numFmtId="0" fontId="0" fillId="7" borderId="0" applyProtection="0">
      <alignment/>
    </xf>
    <xf numFmtId="0" fontId="3" fillId="8" borderId="0" applyProtection="0">
      <alignment/>
    </xf>
    <xf numFmtId="0" fontId="3" fillId="8" borderId="0" applyProtection="0">
      <alignment/>
    </xf>
    <xf numFmtId="0" fontId="3" fillId="11" borderId="0" applyProtection="0">
      <alignment/>
    </xf>
    <xf numFmtId="0" fontId="3" fillId="11" borderId="0" applyProtection="0">
      <alignment/>
    </xf>
    <xf numFmtId="0" fontId="3" fillId="9" borderId="0" applyProtection="0">
      <alignment/>
    </xf>
    <xf numFmtId="0" fontId="3" fillId="9" borderId="0" applyProtection="0">
      <alignment/>
    </xf>
    <xf numFmtId="0" fontId="3" fillId="3" borderId="0" applyProtection="0">
      <alignment/>
    </xf>
    <xf numFmtId="0" fontId="3" fillId="3" borderId="0" applyProtection="0">
      <alignment/>
    </xf>
    <xf numFmtId="0" fontId="3" fillId="8" borderId="0" applyProtection="0">
      <alignment/>
    </xf>
    <xf numFmtId="0" fontId="3" fillId="8" borderId="0" applyProtection="0">
      <alignment/>
    </xf>
    <xf numFmtId="0" fontId="3" fillId="12" borderId="0" applyProtection="0">
      <alignment/>
    </xf>
    <xf numFmtId="0" fontId="3" fillId="12" borderId="0" applyProtection="0">
      <alignment/>
    </xf>
    <xf numFmtId="0" fontId="3" fillId="13" borderId="0" applyProtection="0">
      <alignment/>
    </xf>
    <xf numFmtId="0" fontId="3" fillId="13" borderId="0" applyProtection="0">
      <alignment/>
    </xf>
    <xf numFmtId="0" fontId="3" fillId="14" borderId="0" applyProtection="0">
      <alignment/>
    </xf>
    <xf numFmtId="0" fontId="3" fillId="14" borderId="0" applyProtection="0">
      <alignment/>
    </xf>
    <xf numFmtId="0" fontId="3" fillId="15" borderId="0" applyProtection="0">
      <alignment/>
    </xf>
    <xf numFmtId="0" fontId="3" fillId="15" borderId="0" applyProtection="0">
      <alignment/>
    </xf>
    <xf numFmtId="0" fontId="3" fillId="16" borderId="0" applyProtection="0">
      <alignment/>
    </xf>
    <xf numFmtId="0" fontId="3" fillId="16" borderId="0" applyProtection="0">
      <alignment/>
    </xf>
    <xf numFmtId="0" fontId="3" fillId="13" borderId="0" applyProtection="0">
      <alignment/>
    </xf>
    <xf numFmtId="0" fontId="3" fillId="13" borderId="0" applyProtection="0">
      <alignment/>
    </xf>
    <xf numFmtId="0" fontId="3" fillId="12" borderId="0" applyProtection="0">
      <alignment/>
    </xf>
    <xf numFmtId="0" fontId="3" fillId="12" borderId="0" applyProtection="0">
      <alignment/>
    </xf>
    <xf numFmtId="0" fontId="7" fillId="11" borderId="0" applyProtection="0">
      <alignment/>
    </xf>
    <xf numFmtId="0" fontId="7" fillId="11" borderId="0" applyProtection="0">
      <alignment/>
    </xf>
    <xf numFmtId="0" fontId="4" fillId="4" borderId="1" applyProtection="0">
      <alignment/>
    </xf>
    <xf numFmtId="0" fontId="4" fillId="4" borderId="1" applyProtection="0">
      <alignment/>
    </xf>
    <xf numFmtId="0" fontId="8" fillId="15" borderId="2" applyProtection="0">
      <alignment/>
    </xf>
    <xf numFmtId="0" fontId="8" fillId="15" borderId="2" applyProtection="0">
      <alignment/>
    </xf>
    <xf numFmtId="168" fontId="0" fillId="0" borderId="0" applyFont="0" applyFill="0" applyBorder="0" applyAlignment="0" applyProtection="0"/>
    <xf numFmtId="169" fontId="0" fillId="0" borderId="0" applyFont="0" applyFill="0" applyBorder="0" applyAlignment="0" applyProtection="0"/>
    <xf numFmtId="44" fontId="0" fillId="0" borderId="0" applyProtection="0">
      <alignment/>
    </xf>
    <xf numFmtId="42" fontId="0" fillId="0" borderId="0" applyFont="0" applyFill="0" applyBorder="0" applyAlignment="0" applyProtection="0"/>
    <xf numFmtId="44" fontId="0" fillId="0" borderId="0" applyProtection="0">
      <alignment/>
    </xf>
    <xf numFmtId="0" fontId="6" fillId="0" borderId="0" applyProtection="0">
      <alignment/>
    </xf>
    <xf numFmtId="0" fontId="6" fillId="0" borderId="0" applyProtection="0">
      <alignment/>
    </xf>
    <xf numFmtId="0" fontId="26" fillId="0" borderId="0" applyNumberFormat="0" applyFill="0" applyBorder="0" applyAlignment="0" applyProtection="0"/>
    <xf numFmtId="0" fontId="15" fillId="7" borderId="0" applyProtection="0">
      <alignment/>
    </xf>
    <xf numFmtId="0" fontId="15" fillId="7" borderId="0" applyProtection="0">
      <alignment/>
    </xf>
    <xf numFmtId="0" fontId="9" fillId="0" borderId="3" applyProtection="0">
      <alignment/>
    </xf>
    <xf numFmtId="0" fontId="9" fillId="0" borderId="3" applyProtection="0">
      <alignment/>
    </xf>
    <xf numFmtId="0" fontId="12" fillId="0" borderId="4" applyProtection="0">
      <alignment/>
    </xf>
    <xf numFmtId="0" fontId="12" fillId="0" borderId="4" applyProtection="0">
      <alignment/>
    </xf>
    <xf numFmtId="0" fontId="13" fillId="0" borderId="5" applyProtection="0">
      <alignment/>
    </xf>
    <xf numFmtId="0" fontId="13" fillId="0" borderId="5" applyProtection="0">
      <alignment/>
    </xf>
    <xf numFmtId="0" fontId="13" fillId="0" borderId="0" applyProtection="0">
      <alignment/>
    </xf>
    <xf numFmtId="0" fontId="13" fillId="0" borderId="0" applyProtection="0">
      <alignment/>
    </xf>
    <xf numFmtId="0" fontId="27" fillId="0" borderId="0" applyNumberFormat="0" applyFill="0" applyBorder="0" applyAlignment="0" applyProtection="0"/>
    <xf numFmtId="0" fontId="10" fillId="3" borderId="1" applyProtection="0">
      <alignment/>
    </xf>
    <xf numFmtId="0" fontId="10" fillId="3" borderId="1" applyProtection="0">
      <alignment/>
    </xf>
    <xf numFmtId="0" fontId="11" fillId="0" borderId="6" applyProtection="0">
      <alignment/>
    </xf>
    <xf numFmtId="0" fontId="11" fillId="0" borderId="6" applyProtection="0">
      <alignment/>
    </xf>
    <xf numFmtId="0" fontId="7" fillId="10" borderId="0" applyProtection="0">
      <alignment/>
    </xf>
    <xf numFmtId="0" fontId="7" fillId="10" borderId="0" applyProtection="0">
      <alignment/>
    </xf>
    <xf numFmtId="0" fontId="0" fillId="0" borderId="0">
      <alignment/>
      <protection/>
    </xf>
    <xf numFmtId="0" fontId="0" fillId="5" borderId="7" applyProtection="0">
      <alignment/>
    </xf>
    <xf numFmtId="0" fontId="0" fillId="5" borderId="7" applyProtection="0">
      <alignment/>
    </xf>
    <xf numFmtId="0" fontId="14" fillId="4" borderId="8" applyProtection="0">
      <alignment/>
    </xf>
    <xf numFmtId="0" fontId="14" fillId="4" borderId="8" applyProtection="0">
      <alignment/>
    </xf>
    <xf numFmtId="9" fontId="0" fillId="0" borderId="0" applyFont="0" applyFill="0" applyBorder="0" applyAlignment="0" applyProtection="0"/>
    <xf numFmtId="0" fontId="5" fillId="0" borderId="0" applyProtection="0">
      <alignment/>
    </xf>
    <xf numFmtId="0" fontId="5" fillId="0" borderId="0" applyProtection="0">
      <alignment/>
    </xf>
    <xf numFmtId="0" fontId="2" fillId="0" borderId="9" applyProtection="0">
      <alignment/>
    </xf>
    <xf numFmtId="0" fontId="2" fillId="0" borderId="9" applyProtection="0">
      <alignment/>
    </xf>
    <xf numFmtId="0" fontId="16" fillId="0" borderId="0" applyProtection="0">
      <alignment/>
    </xf>
    <xf numFmtId="0" fontId="16" fillId="0" borderId="0" applyProtection="0">
      <alignment/>
    </xf>
  </cellStyleXfs>
  <cellXfs count="125">
    <xf numFmtId="0" fontId="0" fillId="0" borderId="0" xfId="0" applyAlignment="1">
      <alignment/>
    </xf>
    <xf numFmtId="0" fontId="2" fillId="0" borderId="10" xfId="0" applyNumberFormat="1" applyFont="1" applyFill="1" applyBorder="1" applyAlignment="1">
      <alignment horizontal="center" vertical="center" wrapText="1"/>
    </xf>
    <xf numFmtId="0" fontId="0" fillId="0" borderId="0" xfId="0" applyNumberFormat="1" applyFont="1" applyFill="1" applyBorder="1" applyAlignment="1">
      <alignment/>
    </xf>
    <xf numFmtId="44" fontId="0" fillId="0" borderId="0" xfId="71" applyNumberFormat="1" applyFont="1" applyFill="1" applyBorder="1" applyAlignment="1">
      <alignment/>
    </xf>
    <xf numFmtId="44" fontId="0" fillId="0" borderId="0" xfId="0" applyNumberFormat="1" applyFont="1" applyFill="1" applyBorder="1" applyAlignment="1">
      <alignment wrapText="1"/>
    </xf>
    <xf numFmtId="0" fontId="0" fillId="0" borderId="0" xfId="0" applyNumberFormat="1" applyFont="1" applyFill="1" applyBorder="1" applyAlignment="1">
      <alignment horizontal="left" wrapText="1"/>
    </xf>
    <xf numFmtId="0" fontId="2" fillId="0" borderId="0" xfId="0" applyNumberFormat="1" applyFont="1" applyFill="1" applyBorder="1" applyAlignment="1">
      <alignment horizontal="left"/>
    </xf>
    <xf numFmtId="44" fontId="0" fillId="0" borderId="0" xfId="71"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19" fillId="0" borderId="0" xfId="0" applyNumberFormat="1" applyFont="1" applyFill="1" applyBorder="1" applyAlignment="1">
      <alignment vertical="top"/>
    </xf>
    <xf numFmtId="44" fontId="19" fillId="0" borderId="0" xfId="71" applyNumberFormat="1" applyFont="1" applyFill="1" applyBorder="1" applyAlignment="1">
      <alignment vertical="top"/>
    </xf>
    <xf numFmtId="0" fontId="20" fillId="0" borderId="0" xfId="0" applyNumberFormat="1" applyFont="1" applyFill="1" applyBorder="1" applyAlignment="1">
      <alignment horizontal="center" vertical="center"/>
    </xf>
    <xf numFmtId="44" fontId="20" fillId="0" borderId="0" xfId="71" applyNumberFormat="1" applyFont="1" applyFill="1" applyBorder="1" applyAlignment="1">
      <alignment horizontal="center" vertical="center"/>
    </xf>
    <xf numFmtId="44" fontId="18" fillId="17" borderId="10" xfId="71" applyNumberFormat="1" applyFont="1" applyFill="1" applyBorder="1" applyAlignment="1">
      <alignment/>
    </xf>
    <xf numFmtId="0" fontId="2" fillId="0" borderId="10" xfId="0" applyNumberFormat="1" applyFont="1" applyFill="1" applyBorder="1" applyAlignment="1">
      <alignment horizontal="center" vertical="center" wrapText="1"/>
    </xf>
    <xf numFmtId="44" fontId="17" fillId="0" borderId="10" xfId="71" applyNumberFormat="1" applyFont="1" applyFill="1" applyBorder="1" applyAlignment="1">
      <alignment horizontal="center" vertical="center"/>
    </xf>
    <xf numFmtId="44" fontId="17" fillId="0" borderId="10" xfId="71" applyNumberFormat="1" applyFont="1" applyFill="1" applyBorder="1" applyAlignment="1">
      <alignment horizontal="center" vertical="center" wrapText="1"/>
    </xf>
    <xf numFmtId="44" fontId="2" fillId="0" borderId="10" xfId="0" applyNumberFormat="1" applyFont="1" applyFill="1" applyBorder="1" applyAlignment="1">
      <alignment horizontal="center" vertical="center" wrapText="1"/>
    </xf>
    <xf numFmtId="44" fontId="2" fillId="0" borderId="10" xfId="71" applyNumberFormat="1" applyFont="1" applyFill="1" applyBorder="1" applyAlignment="1">
      <alignment horizontal="center" vertical="center" wrapText="1"/>
    </xf>
    <xf numFmtId="44" fontId="22" fillId="0" borderId="10" xfId="71" applyNumberFormat="1" applyFont="1" applyFill="1" applyBorder="1" applyAlignment="1">
      <alignment horizontal="center" vertical="center" wrapText="1"/>
    </xf>
    <xf numFmtId="44" fontId="23" fillId="0" borderId="10" xfId="71" applyNumberFormat="1"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0" xfId="94" applyNumberFormat="1" applyFont="1" applyFill="1" applyBorder="1" applyAlignment="1">
      <alignment/>
      <protection/>
    </xf>
    <xf numFmtId="180" fontId="18" fillId="17" borderId="10" xfId="71" applyNumberFormat="1" applyFont="1" applyFill="1" applyBorder="1" applyAlignment="1">
      <alignment/>
    </xf>
    <xf numFmtId="180" fontId="18" fillId="17" borderId="10" xfId="71" applyNumberFormat="1" applyFont="1" applyFill="1" applyBorder="1" applyAlignment="1">
      <alignment/>
    </xf>
    <xf numFmtId="8" fontId="18" fillId="17" borderId="10" xfId="71" applyNumberFormat="1" applyFont="1" applyFill="1" applyBorder="1" applyAlignment="1">
      <alignment/>
    </xf>
    <xf numFmtId="44" fontId="0" fillId="17" borderId="10" xfId="71" applyFont="1" applyFill="1" applyBorder="1" applyAlignment="1">
      <alignment horizontal="center" vertical="top"/>
    </xf>
    <xf numFmtId="0" fontId="28" fillId="17" borderId="10" xfId="0" applyNumberFormat="1" applyFont="1" applyFill="1" applyBorder="1" applyAlignment="1">
      <alignment horizontal="center" vertical="top"/>
    </xf>
    <xf numFmtId="0" fontId="0" fillId="17" borderId="10" xfId="0" applyNumberFormat="1" applyFont="1" applyFill="1" applyBorder="1" applyAlignment="1">
      <alignment horizontal="center" vertical="top"/>
    </xf>
    <xf numFmtId="0" fontId="0" fillId="17" borderId="10" xfId="0" applyNumberFormat="1" applyFont="1" applyFill="1" applyBorder="1" applyAlignment="1">
      <alignment horizontal="left" vertical="top" wrapText="1"/>
    </xf>
    <xf numFmtId="44" fontId="0" fillId="17" borderId="10" xfId="71" applyNumberFormat="1" applyFont="1" applyFill="1" applyBorder="1" applyAlignment="1">
      <alignment horizontal="center" vertical="top" wrapText="1"/>
    </xf>
    <xf numFmtId="44" fontId="0" fillId="17" borderId="10" xfId="71" applyNumberFormat="1" applyFont="1" applyFill="1" applyBorder="1" applyAlignment="1">
      <alignment/>
    </xf>
    <xf numFmtId="44" fontId="0" fillId="17" borderId="10" xfId="71" applyNumberFormat="1" applyFont="1" applyFill="1" applyBorder="1" applyAlignment="1">
      <alignment horizontal="center" vertical="top"/>
    </xf>
    <xf numFmtId="44" fontId="0" fillId="17" borderId="0" xfId="71" applyNumberFormat="1" applyFont="1" applyFill="1" applyBorder="1" applyAlignment="1">
      <alignment horizontal="center" vertical="top"/>
    </xf>
    <xf numFmtId="0" fontId="0" fillId="17" borderId="10" xfId="0" applyNumberFormat="1" applyFont="1" applyFill="1" applyBorder="1" applyAlignment="1">
      <alignment horizontal="center"/>
    </xf>
    <xf numFmtId="0" fontId="0" fillId="17" borderId="10" xfId="0" applyNumberFormat="1" applyFont="1" applyFill="1" applyBorder="1" applyAlignment="1">
      <alignment/>
    </xf>
    <xf numFmtId="44" fontId="18" fillId="17" borderId="10" xfId="71" applyNumberFormat="1" applyFont="1" applyFill="1" applyBorder="1" applyAlignment="1">
      <alignment horizontal="center" vertical="top"/>
    </xf>
    <xf numFmtId="44" fontId="0" fillId="17" borderId="10" xfId="71" applyNumberFormat="1" applyFont="1" applyFill="1" applyBorder="1" applyAlignment="1">
      <alignment vertical="top"/>
    </xf>
    <xf numFmtId="0" fontId="0" fillId="17" borderId="10" xfId="0" applyFill="1" applyBorder="1" applyAlignment="1">
      <alignment horizontal="left" vertical="top" wrapText="1"/>
    </xf>
    <xf numFmtId="44" fontId="0" fillId="17" borderId="10" xfId="71" applyNumberFormat="1" applyFont="1" applyFill="1" applyBorder="1" applyAlignment="1">
      <alignment horizontal="center" vertical="top"/>
    </xf>
    <xf numFmtId="44" fontId="18" fillId="17" borderId="10" xfId="71" applyNumberFormat="1" applyFont="1" applyFill="1" applyBorder="1" applyAlignment="1">
      <alignment horizontal="left" wrapText="1"/>
    </xf>
    <xf numFmtId="44" fontId="0" fillId="17" borderId="10" xfId="71" applyNumberFormat="1" applyFont="1" applyFill="1" applyBorder="1" applyAlignment="1">
      <alignment horizontal="center" vertical="center" wrapText="1"/>
    </xf>
    <xf numFmtId="44" fontId="0" fillId="17" borderId="10" xfId="0" applyNumberFormat="1" applyFont="1" applyFill="1" applyBorder="1" applyAlignment="1">
      <alignment/>
    </xf>
    <xf numFmtId="44" fontId="0" fillId="17" borderId="10" xfId="0" applyNumberFormat="1" applyFont="1" applyFill="1" applyBorder="1" applyAlignment="1">
      <alignment horizontal="left" wrapText="1"/>
    </xf>
    <xf numFmtId="44" fontId="0" fillId="17" borderId="10" xfId="71" applyNumberFormat="1" applyFont="1" applyFill="1" applyBorder="1" applyAlignment="1">
      <alignment horizontal="center" vertical="center" wrapText="1"/>
    </xf>
    <xf numFmtId="0" fontId="0" fillId="17" borderId="11" xfId="0" applyNumberFormat="1" applyFont="1" applyFill="1" applyBorder="1" applyAlignment="1">
      <alignment horizontal="left" vertical="top" wrapText="1"/>
    </xf>
    <xf numFmtId="0" fontId="0" fillId="17" borderId="11" xfId="0" applyFill="1" applyBorder="1" applyAlignment="1">
      <alignment horizontal="left" vertical="top" wrapText="1"/>
    </xf>
    <xf numFmtId="44" fontId="18" fillId="17" borderId="10" xfId="71" applyNumberFormat="1" applyFont="1" applyFill="1" applyBorder="1" applyAlignment="1">
      <alignment horizontal="center" vertical="top"/>
    </xf>
    <xf numFmtId="49" fontId="0" fillId="17" borderId="10" xfId="0" applyNumberFormat="1" applyFill="1" applyBorder="1" applyAlignment="1">
      <alignment horizontal="center" vertical="top"/>
    </xf>
    <xf numFmtId="0" fontId="0" fillId="17" borderId="12" xfId="0" applyFill="1" applyBorder="1" applyAlignment="1">
      <alignment horizontal="center" vertical="top"/>
    </xf>
    <xf numFmtId="0" fontId="0" fillId="17" borderId="13" xfId="0" applyFill="1" applyBorder="1" applyAlignment="1">
      <alignment horizontal="left" vertical="top" wrapText="1"/>
    </xf>
    <xf numFmtId="44" fontId="0" fillId="17" borderId="14" xfId="71" applyFont="1" applyFill="1" applyBorder="1" applyAlignment="1">
      <alignment horizontal="center" vertical="top" wrapText="1"/>
    </xf>
    <xf numFmtId="44" fontId="0" fillId="17" borderId="10" xfId="71" applyFont="1" applyFill="1" applyBorder="1" applyAlignment="1">
      <alignment horizontal="center" vertical="top" wrapText="1"/>
    </xf>
    <xf numFmtId="44" fontId="0" fillId="17" borderId="10" xfId="71" applyFont="1" applyFill="1" applyBorder="1" applyAlignment="1">
      <alignment horizontal="center" vertical="top"/>
    </xf>
    <xf numFmtId="44" fontId="0" fillId="17" borderId="10" xfId="71" applyFont="1" applyFill="1" applyBorder="1">
      <alignment/>
    </xf>
    <xf numFmtId="0" fontId="0" fillId="17" borderId="15" xfId="0" applyFill="1" applyBorder="1" applyAlignment="1">
      <alignment horizontal="left" vertical="top" wrapText="1"/>
    </xf>
    <xf numFmtId="44" fontId="0" fillId="17" borderId="0" xfId="71" applyNumberFormat="1" applyFont="1" applyFill="1" applyBorder="1" applyAlignment="1">
      <alignment/>
    </xf>
    <xf numFmtId="0" fontId="0" fillId="17" borderId="10" xfId="0" applyFill="1" applyBorder="1" applyAlignment="1">
      <alignment horizontal="center" vertical="top"/>
    </xf>
    <xf numFmtId="0" fontId="0" fillId="17" borderId="16" xfId="0" applyFill="1" applyBorder="1" applyAlignment="1">
      <alignment horizontal="left" vertical="top" wrapText="1"/>
    </xf>
    <xf numFmtId="0" fontId="2" fillId="17" borderId="17" xfId="0" applyFont="1" applyFill="1" applyBorder="1" applyAlignment="1">
      <alignment horizontal="left" vertical="top" wrapText="1"/>
    </xf>
    <xf numFmtId="9" fontId="0" fillId="17" borderId="10" xfId="71" applyNumberFormat="1" applyFont="1" applyFill="1" applyBorder="1" applyAlignment="1">
      <alignment horizontal="center" vertical="top"/>
    </xf>
    <xf numFmtId="0" fontId="21" fillId="17" borderId="13" xfId="0" applyFont="1" applyFill="1" applyBorder="1" applyAlignment="1">
      <alignment horizontal="center"/>
    </xf>
    <xf numFmtId="0" fontId="21" fillId="17" borderId="15" xfId="0" applyFont="1" applyFill="1" applyBorder="1" applyAlignment="1">
      <alignment horizontal="center" vertical="top" wrapText="1"/>
    </xf>
    <xf numFmtId="0" fontId="21" fillId="17" borderId="18" xfId="0" applyFont="1" applyFill="1" applyBorder="1" applyAlignment="1">
      <alignment horizontal="center" vertical="top" wrapText="1"/>
    </xf>
    <xf numFmtId="0" fontId="2" fillId="17" borderId="19" xfId="0" applyFont="1" applyFill="1" applyBorder="1" applyAlignment="1">
      <alignment horizontal="left" vertical="top" wrapText="1"/>
    </xf>
    <xf numFmtId="44" fontId="0" fillId="17" borderId="20" xfId="71" applyNumberFormat="1" applyFont="1" applyFill="1" applyBorder="1" applyAlignment="1">
      <alignment horizontal="center" vertical="top"/>
    </xf>
    <xf numFmtId="0" fontId="21" fillId="17" borderId="15" xfId="0" applyFont="1" applyFill="1" applyBorder="1" applyAlignment="1">
      <alignment horizontal="center"/>
    </xf>
    <xf numFmtId="0" fontId="21" fillId="17" borderId="21" xfId="0" applyFont="1" applyFill="1" applyBorder="1" applyAlignment="1">
      <alignment/>
    </xf>
    <xf numFmtId="44" fontId="0" fillId="17" borderId="14" xfId="71" applyNumberFormat="1" applyFont="1" applyFill="1" applyBorder="1" applyAlignment="1">
      <alignment horizontal="center" vertical="top" wrapText="1"/>
    </xf>
    <xf numFmtId="0" fontId="21" fillId="17" borderId="21" xfId="0" applyFont="1" applyFill="1" applyBorder="1" applyAlignment="1">
      <alignment horizontal="left" vertical="top" wrapText="1"/>
    </xf>
    <xf numFmtId="0" fontId="21" fillId="17" borderId="22" xfId="0" applyFont="1" applyFill="1" applyBorder="1" applyAlignment="1">
      <alignment horizontal="left" vertical="top" wrapText="1"/>
    </xf>
    <xf numFmtId="0" fontId="2" fillId="17" borderId="21" xfId="0" applyFont="1" applyFill="1" applyBorder="1" applyAlignment="1">
      <alignment horizontal="left" vertical="top" wrapText="1"/>
    </xf>
    <xf numFmtId="0" fontId="0" fillId="17" borderId="18" xfId="0" applyFill="1" applyBorder="1" applyAlignment="1">
      <alignment horizontal="left" vertical="top" wrapText="1"/>
    </xf>
    <xf numFmtId="0" fontId="2" fillId="17" borderId="22" xfId="0" applyFont="1" applyFill="1" applyBorder="1" applyAlignment="1">
      <alignment horizontal="left" vertical="top" wrapText="1"/>
    </xf>
    <xf numFmtId="0" fontId="21" fillId="17" borderId="19" xfId="0" applyFont="1" applyFill="1" applyBorder="1" applyAlignment="1">
      <alignment/>
    </xf>
    <xf numFmtId="0" fontId="21" fillId="17" borderId="21" xfId="0" applyFont="1" applyFill="1" applyBorder="1" applyAlignment="1">
      <alignment horizontal="left" vertical="top" wrapText="1"/>
    </xf>
    <xf numFmtId="0" fontId="21" fillId="17" borderId="22" xfId="0" applyFont="1" applyFill="1" applyBorder="1" applyAlignment="1">
      <alignment horizontal="left" vertical="top" wrapText="1"/>
    </xf>
    <xf numFmtId="0" fontId="21" fillId="17" borderId="22" xfId="0" applyFont="1" applyFill="1" applyBorder="1" applyAlignment="1">
      <alignment/>
    </xf>
    <xf numFmtId="0" fontId="0" fillId="17" borderId="23" xfId="0" applyFill="1" applyBorder="1" applyAlignment="1">
      <alignment horizontal="left" vertical="top" wrapText="1"/>
    </xf>
    <xf numFmtId="0" fontId="2" fillId="17" borderId="24" xfId="0" applyFont="1" applyFill="1" applyBorder="1" applyAlignment="1">
      <alignment horizontal="left" vertical="top" wrapText="1"/>
    </xf>
    <xf numFmtId="0" fontId="18" fillId="17" borderId="10" xfId="0" applyFont="1" applyFill="1" applyBorder="1" applyAlignment="1">
      <alignment horizontal="center" vertical="top"/>
    </xf>
    <xf numFmtId="0" fontId="0" fillId="17" borderId="0" xfId="0" applyNumberFormat="1" applyFont="1" applyFill="1" applyBorder="1" applyAlignment="1">
      <alignment/>
    </xf>
    <xf numFmtId="0" fontId="0" fillId="17" borderId="0" xfId="94" applyNumberFormat="1" applyFont="1" applyFill="1" applyBorder="1" applyAlignment="1">
      <alignment/>
      <protection/>
    </xf>
    <xf numFmtId="0" fontId="0" fillId="17" borderId="0" xfId="94" applyFill="1">
      <alignment/>
      <protection/>
    </xf>
    <xf numFmtId="44" fontId="0" fillId="17" borderId="0" xfId="0" applyNumberFormat="1" applyFont="1" applyFill="1" applyBorder="1" applyAlignment="1">
      <alignment wrapText="1"/>
    </xf>
    <xf numFmtId="0" fontId="0" fillId="17" borderId="0" xfId="94" applyNumberFormat="1" applyFont="1" applyFill="1" applyBorder="1" applyAlignment="1">
      <alignment horizontal="center"/>
      <protection/>
    </xf>
    <xf numFmtId="0" fontId="0" fillId="17" borderId="0" xfId="94" applyNumberFormat="1" applyFont="1" applyFill="1" applyBorder="1" applyAlignment="1">
      <alignment horizontal="left" wrapText="1"/>
      <protection/>
    </xf>
    <xf numFmtId="0" fontId="0" fillId="17" borderId="0" xfId="0" applyNumberFormat="1" applyFont="1" applyFill="1" applyBorder="1" applyAlignment="1">
      <alignment horizontal="left" wrapText="1"/>
    </xf>
    <xf numFmtId="44" fontId="0" fillId="17" borderId="10" xfId="71" applyFont="1" applyFill="1" applyBorder="1" applyAlignment="1">
      <alignment horizontal="center" vertical="top" wrapText="1"/>
    </xf>
    <xf numFmtId="44" fontId="0" fillId="17" borderId="25" xfId="71" applyFont="1" applyFill="1" applyBorder="1" applyAlignment="1">
      <alignment horizontal="center" vertical="top" wrapText="1"/>
    </xf>
    <xf numFmtId="44" fontId="0" fillId="17" borderId="14" xfId="71" applyFont="1" applyFill="1" applyBorder="1" applyAlignment="1">
      <alignment horizontal="center" vertical="top" wrapText="1"/>
    </xf>
    <xf numFmtId="44" fontId="0" fillId="17" borderId="14" xfId="71" applyNumberFormat="1" applyFont="1" applyFill="1" applyBorder="1" applyAlignment="1">
      <alignment horizontal="center" vertical="top" wrapText="1"/>
    </xf>
    <xf numFmtId="44" fontId="0" fillId="17" borderId="10" xfId="71" applyFont="1" applyFill="1" applyBorder="1" applyAlignment="1">
      <alignment horizontal="center" vertical="top"/>
    </xf>
    <xf numFmtId="44" fontId="0" fillId="17" borderId="10" xfId="71" applyFont="1" applyFill="1" applyBorder="1" applyAlignment="1">
      <alignment horizontal="center" vertical="top" wrapText="1"/>
    </xf>
    <xf numFmtId="8" fontId="0" fillId="17" borderId="10" xfId="71" applyNumberFormat="1" applyFont="1" applyFill="1" applyBorder="1" applyAlignment="1">
      <alignment horizontal="center" vertical="top"/>
    </xf>
    <xf numFmtId="8" fontId="0" fillId="17" borderId="10" xfId="71" applyNumberFormat="1" applyFont="1" applyFill="1" applyBorder="1" applyAlignment="1">
      <alignment horizontal="center" vertical="top"/>
    </xf>
    <xf numFmtId="44" fontId="0" fillId="17" borderId="10" xfId="71" applyNumberFormat="1" applyFont="1" applyFill="1" applyBorder="1" applyAlignment="1">
      <alignment vertical="top"/>
    </xf>
    <xf numFmtId="44" fontId="0" fillId="17" borderId="10" xfId="71" applyFont="1" applyFill="1" applyBorder="1">
      <alignment/>
    </xf>
    <xf numFmtId="44" fontId="0" fillId="17" borderId="10" xfId="71" applyNumberFormat="1" applyFont="1" applyFill="1" applyBorder="1" applyAlignment="1">
      <alignment horizontal="center"/>
    </xf>
    <xf numFmtId="44" fontId="0" fillId="17" borderId="10" xfId="71" applyFont="1" applyFill="1" applyBorder="1" applyAlignment="1">
      <alignment horizontal="center"/>
    </xf>
    <xf numFmtId="44" fontId="0" fillId="17" borderId="10" xfId="71" applyNumberFormat="1" applyFont="1" applyFill="1" applyBorder="1" applyAlignment="1">
      <alignment/>
    </xf>
    <xf numFmtId="0" fontId="0" fillId="0" borderId="0" xfId="94" applyNumberFormat="1" applyFont="1" applyFill="1" applyBorder="1" applyAlignment="1">
      <alignment/>
      <protection/>
    </xf>
    <xf numFmtId="44" fontId="0" fillId="17" borderId="10" xfId="71" applyNumberFormat="1" applyFont="1" applyFill="1" applyBorder="1" applyAlignment="1">
      <alignment horizontal="center" vertical="top" wrapText="1"/>
    </xf>
    <xf numFmtId="44" fontId="0" fillId="17" borderId="10" xfId="71" applyNumberFormat="1" applyFont="1" applyFill="1" applyBorder="1" applyAlignment="1">
      <alignment horizontal="right" vertical="top"/>
    </xf>
    <xf numFmtId="44" fontId="0" fillId="17" borderId="10" xfId="71" applyNumberFormat="1" applyFont="1" applyFill="1" applyBorder="1" applyAlignment="1">
      <alignment horizontal="right" vertical="top" wrapText="1"/>
    </xf>
    <xf numFmtId="44" fontId="0" fillId="17" borderId="10" xfId="71" applyNumberFormat="1" applyFont="1" applyFill="1" applyBorder="1" applyAlignment="1">
      <alignment horizontal="center" vertical="center" wrapText="1"/>
    </xf>
    <xf numFmtId="8" fontId="0" fillId="17" borderId="14" xfId="71" applyNumberFormat="1" applyFont="1" applyFill="1" applyBorder="1" applyAlignment="1">
      <alignment horizontal="center" vertical="top" wrapText="1"/>
    </xf>
    <xf numFmtId="0" fontId="2" fillId="17" borderId="21" xfId="0" applyFont="1" applyFill="1" applyBorder="1" applyAlignment="1">
      <alignment horizontal="left" vertical="top" wrapText="1"/>
    </xf>
    <xf numFmtId="0" fontId="0" fillId="18" borderId="0" xfId="0" applyNumberFormat="1" applyFont="1" applyFill="1" applyBorder="1" applyAlignment="1">
      <alignment horizontal="left" wrapText="1"/>
    </xf>
    <xf numFmtId="8" fontId="0" fillId="17" borderId="14" xfId="71" applyNumberFormat="1" applyFont="1" applyFill="1" applyBorder="1" applyAlignment="1">
      <alignment horizontal="center" vertical="top" wrapText="1"/>
    </xf>
    <xf numFmtId="44" fontId="17" fillId="0" borderId="10" xfId="71" applyNumberFormat="1" applyFont="1" applyFill="1" applyBorder="1" applyAlignment="1">
      <alignment horizontal="center" vertical="center"/>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0" fontId="2" fillId="0" borderId="10" xfId="0" applyNumberFormat="1" applyFont="1" applyFill="1" applyBorder="1" applyAlignment="1">
      <alignment horizontal="left" vertical="top" wrapText="1"/>
    </xf>
    <xf numFmtId="0" fontId="2" fillId="0" borderId="10" xfId="0" applyFont="1" applyBorder="1" applyAlignment="1">
      <alignment horizontal="left" vertical="top" wrapText="1"/>
    </xf>
    <xf numFmtId="44" fontId="2" fillId="0" borderId="10" xfId="0" applyNumberFormat="1" applyFont="1" applyFill="1" applyBorder="1" applyAlignment="1">
      <alignment horizontal="center" vertical="center" wrapText="1"/>
    </xf>
    <xf numFmtId="44" fontId="0" fillId="17" borderId="10" xfId="71"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xf>
    <xf numFmtId="0" fontId="29" fillId="0" borderId="25" xfId="0" applyFont="1" applyBorder="1" applyAlignment="1">
      <alignment horizontal="center" vertical="top" wrapText="1"/>
    </xf>
    <xf numFmtId="0" fontId="0" fillId="0" borderId="26" xfId="0" applyBorder="1" applyAlignment="1">
      <alignment horizontal="center" vertical="top" wrapText="1"/>
    </xf>
    <xf numFmtId="0" fontId="0" fillId="18" borderId="0" xfId="0" applyNumberFormat="1" applyFont="1" applyFill="1" applyBorder="1" applyAlignment="1">
      <alignment horizontal="center" wrapText="1"/>
    </xf>
    <xf numFmtId="0" fontId="0" fillId="18" borderId="0" xfId="94" applyNumberFormat="1" applyFont="1" applyFill="1" applyBorder="1" applyAlignment="1">
      <alignment horizontal="left" wrapText="1"/>
      <protection/>
    </xf>
    <xf numFmtId="0" fontId="0" fillId="19" borderId="0" xfId="94" applyNumberFormat="1" applyFont="1" applyFill="1" applyBorder="1" applyAlignment="1">
      <alignment horizontal="left"/>
      <protection/>
    </xf>
    <xf numFmtId="0" fontId="0" fillId="18" borderId="0" xfId="94" applyNumberFormat="1" applyFont="1" applyFill="1" applyBorder="1" applyAlignment="1">
      <alignment horizontal="left"/>
      <protection/>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373"/>
  <sheetViews>
    <sheetView tabSelected="1" zoomScaleSheetLayoutView="100" zoomScalePageLayoutView="0" workbookViewId="0" topLeftCell="A1">
      <pane xSplit="6" ySplit="1" topLeftCell="AG320" activePane="bottomRight" state="frozen"/>
      <selection pane="topLeft" activeCell="A1" sqref="A1"/>
      <selection pane="topRight" activeCell="G1" sqref="G1"/>
      <selection pane="bottomLeft" activeCell="A2" sqref="A2"/>
      <selection pane="bottomRight" activeCell="AI340" sqref="AI340"/>
    </sheetView>
  </sheetViews>
  <sheetFormatPr defaultColWidth="9.140625" defaultRowHeight="15" customHeight="1"/>
  <cols>
    <col min="1" max="1" width="17.57421875" style="6" customWidth="1"/>
    <col min="2" max="3" width="13.8515625" style="2" customWidth="1"/>
    <col min="4" max="4" width="32.8515625" style="5" customWidth="1"/>
    <col min="5" max="5" width="100.57421875" style="5" customWidth="1"/>
    <col min="6" max="6" width="16.140625" style="4" bestFit="1" customWidth="1"/>
    <col min="7" max="7" width="13.57421875" style="4" customWidth="1"/>
    <col min="8" max="8" width="15.140625" style="3" customWidth="1"/>
    <col min="9" max="9" width="14.421875" style="3" customWidth="1"/>
    <col min="10" max="10" width="13.140625" style="3" customWidth="1"/>
    <col min="11" max="11" width="14.421875" style="3" customWidth="1"/>
    <col min="12" max="14" width="22.00390625" style="3" customWidth="1"/>
    <col min="15" max="16" width="22.7109375" style="3" customWidth="1"/>
    <col min="17" max="17" width="22.140625" style="3" customWidth="1"/>
    <col min="18" max="18" width="22.28125" style="3" customWidth="1"/>
    <col min="19" max="19" width="15.57421875" style="3" customWidth="1"/>
    <col min="20" max="20" width="13.00390625" style="3" customWidth="1"/>
    <col min="21" max="21" width="14.421875" style="3" customWidth="1"/>
    <col min="22" max="22" width="13.57421875" style="3" customWidth="1"/>
    <col min="23" max="23" width="21.00390625" style="3" bestFit="1" customWidth="1"/>
    <col min="24" max="24" width="15.8515625" style="3" customWidth="1"/>
    <col min="25" max="25" width="26.8515625" style="3" customWidth="1"/>
    <col min="26" max="26" width="21.28125" style="3" customWidth="1"/>
    <col min="27" max="29" width="18.421875" style="3" customWidth="1"/>
    <col min="30" max="30" width="28.421875" style="3" customWidth="1"/>
    <col min="31" max="31" width="24.57421875" style="3" bestFit="1" customWidth="1"/>
    <col min="32" max="32" width="24.8515625" style="3" customWidth="1"/>
    <col min="33" max="33" width="17.57421875" style="3" customWidth="1"/>
    <col min="34" max="34" width="16.140625" style="3" customWidth="1"/>
    <col min="35" max="35" width="16.421875" style="3" customWidth="1"/>
    <col min="36" max="99" width="9.140625" style="3" customWidth="1"/>
    <col min="100" max="100" width="9.140625" style="2" bestFit="1" customWidth="1"/>
    <col min="101" max="16384" width="9.140625" style="2" customWidth="1"/>
  </cols>
  <sheetData>
    <row r="1" spans="1:99" s="11" customFormat="1" ht="47.25">
      <c r="A1" s="118" t="s">
        <v>0</v>
      </c>
      <c r="B1" s="118"/>
      <c r="C1" s="118"/>
      <c r="D1" s="118"/>
      <c r="E1" s="118"/>
      <c r="F1" s="116" t="s">
        <v>1</v>
      </c>
      <c r="G1" s="111" t="s">
        <v>2</v>
      </c>
      <c r="H1" s="111"/>
      <c r="I1" s="111" t="s">
        <v>3</v>
      </c>
      <c r="J1" s="111"/>
      <c r="K1" s="111" t="s">
        <v>4</v>
      </c>
      <c r="L1" s="111"/>
      <c r="M1" s="111"/>
      <c r="N1" s="15" t="s">
        <v>5</v>
      </c>
      <c r="O1" s="111" t="s">
        <v>6</v>
      </c>
      <c r="P1" s="111"/>
      <c r="Q1" s="111"/>
      <c r="R1" s="15" t="s">
        <v>7</v>
      </c>
      <c r="S1" s="111" t="s">
        <v>8</v>
      </c>
      <c r="T1" s="111"/>
      <c r="U1" s="16" t="s">
        <v>8</v>
      </c>
      <c r="V1" s="16" t="s">
        <v>9</v>
      </c>
      <c r="W1" s="15" t="s">
        <v>10</v>
      </c>
      <c r="X1" s="15" t="s">
        <v>11</v>
      </c>
      <c r="Y1" s="111" t="s">
        <v>12</v>
      </c>
      <c r="Z1" s="111"/>
      <c r="AA1" s="111"/>
      <c r="AB1" s="111" t="s">
        <v>13</v>
      </c>
      <c r="AC1" s="111"/>
      <c r="AD1" s="111"/>
      <c r="AE1" s="15" t="s">
        <v>14</v>
      </c>
      <c r="AF1" s="16" t="s">
        <v>15</v>
      </c>
      <c r="AG1" s="16" t="s">
        <v>16</v>
      </c>
      <c r="AH1" s="16" t="s">
        <v>17</v>
      </c>
      <c r="AI1" s="16" t="s">
        <v>18</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row>
    <row r="2" spans="1:99" s="9" customFormat="1" ht="120">
      <c r="A2" s="1" t="s">
        <v>19</v>
      </c>
      <c r="B2" s="14" t="s">
        <v>20</v>
      </c>
      <c r="C2" s="22" t="s">
        <v>21</v>
      </c>
      <c r="D2" s="21" t="s">
        <v>22</v>
      </c>
      <c r="E2" s="21" t="s">
        <v>23</v>
      </c>
      <c r="F2" s="116"/>
      <c r="G2" s="17" t="s">
        <v>24</v>
      </c>
      <c r="H2" s="18" t="s">
        <v>25</v>
      </c>
      <c r="I2" s="18" t="s">
        <v>26</v>
      </c>
      <c r="J2" s="18" t="s">
        <v>27</v>
      </c>
      <c r="K2" s="18" t="s">
        <v>28</v>
      </c>
      <c r="L2" s="18" t="s">
        <v>29</v>
      </c>
      <c r="M2" s="18" t="s">
        <v>30</v>
      </c>
      <c r="N2" s="18" t="s">
        <v>371</v>
      </c>
      <c r="O2" s="18" t="s">
        <v>28</v>
      </c>
      <c r="P2" s="18" t="s">
        <v>31</v>
      </c>
      <c r="Q2" s="18" t="s">
        <v>32</v>
      </c>
      <c r="R2" s="18" t="s">
        <v>28</v>
      </c>
      <c r="S2" s="18" t="s">
        <v>28</v>
      </c>
      <c r="T2" s="18" t="s">
        <v>33</v>
      </c>
      <c r="U2" s="19" t="s">
        <v>34</v>
      </c>
      <c r="V2" s="18" t="s">
        <v>35</v>
      </c>
      <c r="W2" s="18" t="s">
        <v>36</v>
      </c>
      <c r="X2" s="18" t="s">
        <v>37</v>
      </c>
      <c r="Y2" s="18" t="s">
        <v>28</v>
      </c>
      <c r="Z2" s="18" t="s">
        <v>27</v>
      </c>
      <c r="AA2" s="18" t="s">
        <v>38</v>
      </c>
      <c r="AB2" s="18" t="s">
        <v>27</v>
      </c>
      <c r="AC2" s="18" t="s">
        <v>28</v>
      </c>
      <c r="AD2" s="18" t="s">
        <v>38</v>
      </c>
      <c r="AE2" s="18" t="s">
        <v>27</v>
      </c>
      <c r="AF2" s="18" t="s">
        <v>39</v>
      </c>
      <c r="AG2" s="18" t="s">
        <v>40</v>
      </c>
      <c r="AH2" s="20"/>
      <c r="AI2" s="2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row>
    <row r="3" spans="1:99" s="8" customFormat="1" ht="15">
      <c r="A3" s="112" t="s">
        <v>41</v>
      </c>
      <c r="B3" s="28">
        <v>90832</v>
      </c>
      <c r="C3" s="29">
        <v>90832</v>
      </c>
      <c r="D3" s="30" t="s">
        <v>42</v>
      </c>
      <c r="E3" s="30" t="s">
        <v>43</v>
      </c>
      <c r="F3" s="31" t="s">
        <v>44</v>
      </c>
      <c r="G3" s="31" t="s">
        <v>44</v>
      </c>
      <c r="H3" s="31" t="s">
        <v>44</v>
      </c>
      <c r="I3" s="31" t="s">
        <v>44</v>
      </c>
      <c r="J3" s="31" t="s">
        <v>44</v>
      </c>
      <c r="K3" s="31" t="s">
        <v>44</v>
      </c>
      <c r="L3" s="31" t="s">
        <v>44</v>
      </c>
      <c r="M3" s="31" t="s">
        <v>44</v>
      </c>
      <c r="N3" s="31" t="s">
        <v>44</v>
      </c>
      <c r="O3" s="31" t="s">
        <v>44</v>
      </c>
      <c r="P3" s="31" t="s">
        <v>44</v>
      </c>
      <c r="Q3" s="31" t="s">
        <v>44</v>
      </c>
      <c r="R3" s="31" t="s">
        <v>44</v>
      </c>
      <c r="S3" s="31" t="s">
        <v>44</v>
      </c>
      <c r="T3" s="31" t="s">
        <v>44</v>
      </c>
      <c r="U3" s="31" t="s">
        <v>44</v>
      </c>
      <c r="V3" s="31" t="s">
        <v>44</v>
      </c>
      <c r="W3" s="31" t="s">
        <v>44</v>
      </c>
      <c r="X3" s="31" t="s">
        <v>44</v>
      </c>
      <c r="Y3" s="31" t="s">
        <v>44</v>
      </c>
      <c r="Z3" s="31" t="s">
        <v>44</v>
      </c>
      <c r="AA3" s="31" t="s">
        <v>44</v>
      </c>
      <c r="AB3" s="31" t="s">
        <v>44</v>
      </c>
      <c r="AC3" s="31" t="s">
        <v>44</v>
      </c>
      <c r="AD3" s="31" t="s">
        <v>44</v>
      </c>
      <c r="AE3" s="31" t="s">
        <v>44</v>
      </c>
      <c r="AF3" s="31" t="s">
        <v>44</v>
      </c>
      <c r="AG3" s="31" t="s">
        <v>44</v>
      </c>
      <c r="AH3" s="101" t="s">
        <v>44</v>
      </c>
      <c r="AI3" s="40" t="s">
        <v>44</v>
      </c>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7"/>
      <c r="CK3" s="7"/>
      <c r="CL3" s="7"/>
      <c r="CM3" s="7"/>
      <c r="CN3" s="7"/>
      <c r="CO3" s="7"/>
      <c r="CP3" s="7"/>
      <c r="CQ3" s="7"/>
      <c r="CR3" s="7"/>
      <c r="CS3" s="7"/>
      <c r="CT3" s="7"/>
      <c r="CU3" s="7"/>
    </row>
    <row r="4" spans="1:99" s="8" customFormat="1" ht="15">
      <c r="A4" s="112"/>
      <c r="B4" s="28">
        <v>90834</v>
      </c>
      <c r="C4" s="29">
        <v>90834</v>
      </c>
      <c r="D4" s="30" t="s">
        <v>42</v>
      </c>
      <c r="E4" s="30" t="s">
        <v>45</v>
      </c>
      <c r="F4" s="31" t="s">
        <v>44</v>
      </c>
      <c r="G4" s="31" t="s">
        <v>44</v>
      </c>
      <c r="H4" s="31" t="s">
        <v>44</v>
      </c>
      <c r="I4" s="31" t="s">
        <v>44</v>
      </c>
      <c r="J4" s="31" t="s">
        <v>44</v>
      </c>
      <c r="K4" s="31" t="s">
        <v>44</v>
      </c>
      <c r="L4" s="31" t="s">
        <v>44</v>
      </c>
      <c r="M4" s="31" t="s">
        <v>44</v>
      </c>
      <c r="N4" s="31" t="s">
        <v>44</v>
      </c>
      <c r="O4" s="31" t="s">
        <v>44</v>
      </c>
      <c r="P4" s="31" t="s">
        <v>44</v>
      </c>
      <c r="Q4" s="31" t="s">
        <v>44</v>
      </c>
      <c r="R4" s="31" t="s">
        <v>44</v>
      </c>
      <c r="S4" s="31" t="s">
        <v>44</v>
      </c>
      <c r="T4" s="31" t="s">
        <v>44</v>
      </c>
      <c r="U4" s="31" t="s">
        <v>44</v>
      </c>
      <c r="V4" s="31" t="s">
        <v>44</v>
      </c>
      <c r="W4" s="31" t="s">
        <v>44</v>
      </c>
      <c r="X4" s="31" t="s">
        <v>44</v>
      </c>
      <c r="Y4" s="31" t="s">
        <v>44</v>
      </c>
      <c r="Z4" s="31" t="s">
        <v>44</v>
      </c>
      <c r="AA4" s="31" t="s">
        <v>44</v>
      </c>
      <c r="AB4" s="31" t="s">
        <v>44</v>
      </c>
      <c r="AC4" s="31" t="s">
        <v>44</v>
      </c>
      <c r="AD4" s="31" t="s">
        <v>44</v>
      </c>
      <c r="AE4" s="31" t="s">
        <v>44</v>
      </c>
      <c r="AF4" s="31" t="s">
        <v>44</v>
      </c>
      <c r="AG4" s="31" t="s">
        <v>44</v>
      </c>
      <c r="AH4" s="101" t="s">
        <v>44</v>
      </c>
      <c r="AI4" s="40" t="s">
        <v>44</v>
      </c>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7"/>
      <c r="CK4" s="7"/>
      <c r="CL4" s="7"/>
      <c r="CM4" s="7"/>
      <c r="CN4" s="7"/>
      <c r="CO4" s="7"/>
      <c r="CP4" s="7"/>
      <c r="CQ4" s="7"/>
      <c r="CR4" s="7"/>
      <c r="CS4" s="7"/>
      <c r="CT4" s="7"/>
      <c r="CU4" s="7"/>
    </row>
    <row r="5" spans="1:99" s="8" customFormat="1" ht="15">
      <c r="A5" s="112"/>
      <c r="B5" s="28">
        <v>90837</v>
      </c>
      <c r="C5" s="29">
        <v>90837</v>
      </c>
      <c r="D5" s="30" t="s">
        <v>42</v>
      </c>
      <c r="E5" s="30" t="s">
        <v>46</v>
      </c>
      <c r="F5" s="31" t="s">
        <v>44</v>
      </c>
      <c r="G5" s="31" t="s">
        <v>44</v>
      </c>
      <c r="H5" s="31" t="s">
        <v>44</v>
      </c>
      <c r="I5" s="31" t="s">
        <v>44</v>
      </c>
      <c r="J5" s="31" t="s">
        <v>44</v>
      </c>
      <c r="K5" s="31" t="s">
        <v>44</v>
      </c>
      <c r="L5" s="31" t="s">
        <v>44</v>
      </c>
      <c r="M5" s="31" t="s">
        <v>44</v>
      </c>
      <c r="N5" s="31" t="s">
        <v>44</v>
      </c>
      <c r="O5" s="31" t="s">
        <v>44</v>
      </c>
      <c r="P5" s="31" t="s">
        <v>44</v>
      </c>
      <c r="Q5" s="31" t="s">
        <v>44</v>
      </c>
      <c r="R5" s="31" t="s">
        <v>44</v>
      </c>
      <c r="S5" s="31" t="s">
        <v>44</v>
      </c>
      <c r="T5" s="31" t="s">
        <v>44</v>
      </c>
      <c r="U5" s="31" t="s">
        <v>44</v>
      </c>
      <c r="V5" s="31" t="s">
        <v>44</v>
      </c>
      <c r="W5" s="31" t="s">
        <v>44</v>
      </c>
      <c r="X5" s="31" t="s">
        <v>44</v>
      </c>
      <c r="Y5" s="31" t="s">
        <v>44</v>
      </c>
      <c r="Z5" s="31" t="s">
        <v>44</v>
      </c>
      <c r="AA5" s="31" t="s">
        <v>44</v>
      </c>
      <c r="AB5" s="31" t="s">
        <v>44</v>
      </c>
      <c r="AC5" s="31" t="s">
        <v>44</v>
      </c>
      <c r="AD5" s="31" t="s">
        <v>44</v>
      </c>
      <c r="AE5" s="31" t="s">
        <v>44</v>
      </c>
      <c r="AF5" s="31" t="s">
        <v>44</v>
      </c>
      <c r="AG5" s="31" t="s">
        <v>44</v>
      </c>
      <c r="AH5" s="101" t="s">
        <v>44</v>
      </c>
      <c r="AI5" s="40" t="s">
        <v>44</v>
      </c>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7"/>
      <c r="CK5" s="7"/>
      <c r="CL5" s="7"/>
      <c r="CM5" s="7"/>
      <c r="CN5" s="7"/>
      <c r="CO5" s="7"/>
      <c r="CP5" s="7"/>
      <c r="CQ5" s="7"/>
      <c r="CR5" s="7"/>
      <c r="CS5" s="7"/>
      <c r="CT5" s="7"/>
      <c r="CU5" s="7"/>
    </row>
    <row r="6" spans="1:99" s="8" customFormat="1" ht="15">
      <c r="A6" s="112"/>
      <c r="B6" s="28">
        <v>90846</v>
      </c>
      <c r="C6" s="29">
        <v>90846</v>
      </c>
      <c r="D6" s="30" t="s">
        <v>42</v>
      </c>
      <c r="E6" s="30" t="s">
        <v>47</v>
      </c>
      <c r="F6" s="31" t="s">
        <v>44</v>
      </c>
      <c r="G6" s="31" t="s">
        <v>44</v>
      </c>
      <c r="H6" s="31" t="s">
        <v>44</v>
      </c>
      <c r="I6" s="31" t="s">
        <v>44</v>
      </c>
      <c r="J6" s="31" t="s">
        <v>44</v>
      </c>
      <c r="K6" s="31" t="s">
        <v>44</v>
      </c>
      <c r="L6" s="31" t="s">
        <v>44</v>
      </c>
      <c r="M6" s="31" t="s">
        <v>44</v>
      </c>
      <c r="N6" s="31" t="s">
        <v>44</v>
      </c>
      <c r="O6" s="31" t="s">
        <v>44</v>
      </c>
      <c r="P6" s="31" t="s">
        <v>44</v>
      </c>
      <c r="Q6" s="31" t="s">
        <v>44</v>
      </c>
      <c r="R6" s="31" t="s">
        <v>44</v>
      </c>
      <c r="S6" s="31" t="s">
        <v>44</v>
      </c>
      <c r="T6" s="31" t="s">
        <v>44</v>
      </c>
      <c r="U6" s="31" t="s">
        <v>44</v>
      </c>
      <c r="V6" s="31" t="s">
        <v>44</v>
      </c>
      <c r="W6" s="31" t="s">
        <v>44</v>
      </c>
      <c r="X6" s="31" t="s">
        <v>44</v>
      </c>
      <c r="Y6" s="31" t="s">
        <v>44</v>
      </c>
      <c r="Z6" s="31" t="s">
        <v>44</v>
      </c>
      <c r="AA6" s="31" t="s">
        <v>44</v>
      </c>
      <c r="AB6" s="31" t="s">
        <v>44</v>
      </c>
      <c r="AC6" s="31" t="s">
        <v>44</v>
      </c>
      <c r="AD6" s="31" t="s">
        <v>44</v>
      </c>
      <c r="AE6" s="31" t="s">
        <v>44</v>
      </c>
      <c r="AF6" s="31" t="s">
        <v>44</v>
      </c>
      <c r="AG6" s="31" t="s">
        <v>44</v>
      </c>
      <c r="AH6" s="101" t="s">
        <v>44</v>
      </c>
      <c r="AI6" s="40" t="s">
        <v>44</v>
      </c>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7"/>
      <c r="CK6" s="7"/>
      <c r="CL6" s="7"/>
      <c r="CM6" s="7"/>
      <c r="CN6" s="7"/>
      <c r="CO6" s="7"/>
      <c r="CP6" s="7"/>
      <c r="CQ6" s="7"/>
      <c r="CR6" s="7"/>
      <c r="CS6" s="7"/>
      <c r="CT6" s="7"/>
      <c r="CU6" s="7"/>
    </row>
    <row r="7" spans="1:99" s="8" customFormat="1" ht="15">
      <c r="A7" s="112"/>
      <c r="B7" s="28">
        <v>90847</v>
      </c>
      <c r="C7" s="29">
        <v>90847</v>
      </c>
      <c r="D7" s="30" t="s">
        <v>42</v>
      </c>
      <c r="E7" s="30" t="s">
        <v>48</v>
      </c>
      <c r="F7" s="31" t="s">
        <v>44</v>
      </c>
      <c r="G7" s="31" t="s">
        <v>44</v>
      </c>
      <c r="H7" s="31" t="s">
        <v>44</v>
      </c>
      <c r="I7" s="31" t="s">
        <v>44</v>
      </c>
      <c r="J7" s="31" t="s">
        <v>44</v>
      </c>
      <c r="K7" s="31" t="s">
        <v>44</v>
      </c>
      <c r="L7" s="31" t="s">
        <v>44</v>
      </c>
      <c r="M7" s="31" t="s">
        <v>44</v>
      </c>
      <c r="N7" s="31" t="s">
        <v>44</v>
      </c>
      <c r="O7" s="31" t="s">
        <v>44</v>
      </c>
      <c r="P7" s="31" t="s">
        <v>44</v>
      </c>
      <c r="Q7" s="31" t="s">
        <v>44</v>
      </c>
      <c r="R7" s="31" t="s">
        <v>44</v>
      </c>
      <c r="S7" s="31" t="s">
        <v>44</v>
      </c>
      <c r="T7" s="31" t="s">
        <v>44</v>
      </c>
      <c r="U7" s="31" t="s">
        <v>44</v>
      </c>
      <c r="V7" s="31" t="s">
        <v>44</v>
      </c>
      <c r="W7" s="31" t="s">
        <v>44</v>
      </c>
      <c r="X7" s="31" t="s">
        <v>44</v>
      </c>
      <c r="Y7" s="31" t="s">
        <v>44</v>
      </c>
      <c r="Z7" s="31" t="s">
        <v>44</v>
      </c>
      <c r="AA7" s="31" t="s">
        <v>44</v>
      </c>
      <c r="AB7" s="31" t="s">
        <v>44</v>
      </c>
      <c r="AC7" s="31" t="s">
        <v>44</v>
      </c>
      <c r="AD7" s="31" t="s">
        <v>44</v>
      </c>
      <c r="AE7" s="31" t="s">
        <v>44</v>
      </c>
      <c r="AF7" s="31" t="s">
        <v>44</v>
      </c>
      <c r="AG7" s="31" t="s">
        <v>44</v>
      </c>
      <c r="AH7" s="101" t="s">
        <v>44</v>
      </c>
      <c r="AI7" s="40" t="s">
        <v>44</v>
      </c>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7"/>
      <c r="CK7" s="7"/>
      <c r="CL7" s="7"/>
      <c r="CM7" s="7"/>
      <c r="CN7" s="7"/>
      <c r="CO7" s="7"/>
      <c r="CP7" s="7"/>
      <c r="CQ7" s="7"/>
      <c r="CR7" s="7"/>
      <c r="CS7" s="7"/>
      <c r="CT7" s="7"/>
      <c r="CU7" s="7"/>
    </row>
    <row r="8" spans="1:99" s="8" customFormat="1" ht="15">
      <c r="A8" s="112"/>
      <c r="B8" s="28">
        <v>90853</v>
      </c>
      <c r="C8" s="29">
        <v>90853</v>
      </c>
      <c r="D8" s="30" t="s">
        <v>42</v>
      </c>
      <c r="E8" s="30" t="s">
        <v>49</v>
      </c>
      <c r="F8" s="31" t="s">
        <v>44</v>
      </c>
      <c r="G8" s="31" t="s">
        <v>44</v>
      </c>
      <c r="H8" s="31" t="s">
        <v>44</v>
      </c>
      <c r="I8" s="31" t="s">
        <v>44</v>
      </c>
      <c r="J8" s="31" t="s">
        <v>44</v>
      </c>
      <c r="K8" s="31" t="s">
        <v>44</v>
      </c>
      <c r="L8" s="31" t="s">
        <v>44</v>
      </c>
      <c r="M8" s="31" t="s">
        <v>44</v>
      </c>
      <c r="N8" s="31" t="s">
        <v>44</v>
      </c>
      <c r="O8" s="31" t="s">
        <v>44</v>
      </c>
      <c r="P8" s="31" t="s">
        <v>44</v>
      </c>
      <c r="Q8" s="31" t="s">
        <v>44</v>
      </c>
      <c r="R8" s="31" t="s">
        <v>44</v>
      </c>
      <c r="S8" s="31" t="s">
        <v>44</v>
      </c>
      <c r="T8" s="31" t="s">
        <v>44</v>
      </c>
      <c r="U8" s="31" t="s">
        <v>44</v>
      </c>
      <c r="V8" s="31" t="s">
        <v>44</v>
      </c>
      <c r="W8" s="31" t="s">
        <v>44</v>
      </c>
      <c r="X8" s="31" t="s">
        <v>44</v>
      </c>
      <c r="Y8" s="31" t="s">
        <v>44</v>
      </c>
      <c r="Z8" s="31" t="s">
        <v>44</v>
      </c>
      <c r="AA8" s="31" t="s">
        <v>44</v>
      </c>
      <c r="AB8" s="31" t="s">
        <v>44</v>
      </c>
      <c r="AC8" s="31" t="s">
        <v>44</v>
      </c>
      <c r="AD8" s="31" t="s">
        <v>44</v>
      </c>
      <c r="AE8" s="31" t="s">
        <v>44</v>
      </c>
      <c r="AF8" s="31" t="s">
        <v>44</v>
      </c>
      <c r="AG8" s="31" t="s">
        <v>44</v>
      </c>
      <c r="AH8" s="101" t="s">
        <v>44</v>
      </c>
      <c r="AI8" s="40" t="s">
        <v>44</v>
      </c>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7"/>
      <c r="CK8" s="7"/>
      <c r="CL8" s="7"/>
      <c r="CM8" s="7"/>
      <c r="CN8" s="7"/>
      <c r="CO8" s="7"/>
      <c r="CP8" s="7"/>
      <c r="CQ8" s="7"/>
      <c r="CR8" s="7"/>
      <c r="CS8" s="7"/>
      <c r="CT8" s="7"/>
      <c r="CU8" s="7"/>
    </row>
    <row r="9" spans="1:99" s="8" customFormat="1" ht="15">
      <c r="A9" s="113" t="s">
        <v>50</v>
      </c>
      <c r="B9" s="35">
        <v>80100</v>
      </c>
      <c r="C9" s="35">
        <v>80100</v>
      </c>
      <c r="D9" s="30" t="s">
        <v>51</v>
      </c>
      <c r="E9" s="36" t="s">
        <v>52</v>
      </c>
      <c r="F9" s="13">
        <v>198</v>
      </c>
      <c r="G9" s="13">
        <f>H9*1.75</f>
        <v>107.415</v>
      </c>
      <c r="H9" s="33">
        <f>F9*0.31</f>
        <v>61.38</v>
      </c>
      <c r="I9" s="33">
        <f aca="true" t="shared" si="0" ref="I9:I72">F9*0.65</f>
        <v>128.70000000000002</v>
      </c>
      <c r="J9" s="33">
        <f>(F9*0.31)*1.05</f>
        <v>64.44900000000001</v>
      </c>
      <c r="K9" s="33">
        <f aca="true" t="shared" si="1" ref="K9:K72">F9*0.6245</f>
        <v>123.65100000000001</v>
      </c>
      <c r="L9" s="33" t="s">
        <v>53</v>
      </c>
      <c r="M9" s="33">
        <f>F9*0.31</f>
        <v>61.38</v>
      </c>
      <c r="N9" s="33">
        <f>K9</f>
        <v>123.65100000000001</v>
      </c>
      <c r="O9" s="33" t="str">
        <f>W9</f>
        <v>BREAK DOWN PANEL</v>
      </c>
      <c r="P9" s="33">
        <f>X9</f>
        <v>61.38</v>
      </c>
      <c r="Q9" s="33" t="str">
        <f>W9</f>
        <v>BREAK DOWN PANEL</v>
      </c>
      <c r="R9" s="33">
        <f>F9*0.75</f>
        <v>148.5</v>
      </c>
      <c r="S9" s="33">
        <f>F9*0.75</f>
        <v>148.5</v>
      </c>
      <c r="T9" s="33">
        <f>F9*0.31</f>
        <v>61.38</v>
      </c>
      <c r="U9" s="33">
        <f>F9*0.31</f>
        <v>61.38</v>
      </c>
      <c r="V9" s="33">
        <f>F9*0.31</f>
        <v>61.38</v>
      </c>
      <c r="W9" s="33" t="s">
        <v>54</v>
      </c>
      <c r="X9" s="33">
        <f>F9*0.31</f>
        <v>61.38</v>
      </c>
      <c r="Y9" s="33">
        <f>F9*0.71</f>
        <v>140.57999999999998</v>
      </c>
      <c r="Z9" s="33">
        <f>X9</f>
        <v>61.38</v>
      </c>
      <c r="AA9" s="37" t="s">
        <v>53</v>
      </c>
      <c r="AB9" s="37">
        <f>F9*0.31</f>
        <v>61.38</v>
      </c>
      <c r="AC9" s="37">
        <f>F9*0.65</f>
        <v>128.70000000000002</v>
      </c>
      <c r="AD9" s="33" t="s">
        <v>53</v>
      </c>
      <c r="AE9" s="31">
        <f>F9*0.31</f>
        <v>61.38</v>
      </c>
      <c r="AF9" s="33" t="s">
        <v>53</v>
      </c>
      <c r="AG9" s="38">
        <f>((F9*0.75)*0.0963)+(F9*0.75)</f>
        <v>162.80055</v>
      </c>
      <c r="AH9" s="32">
        <f>((F9*0.75)*0.0963)+(F9*0.75)</f>
        <v>162.80055</v>
      </c>
      <c r="AI9" s="33">
        <f>F9</f>
        <v>198</v>
      </c>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7"/>
      <c r="CK9" s="7"/>
      <c r="CL9" s="7"/>
      <c r="CM9" s="7"/>
      <c r="CN9" s="7"/>
      <c r="CO9" s="7"/>
      <c r="CP9" s="7"/>
      <c r="CQ9" s="7"/>
      <c r="CR9" s="7"/>
      <c r="CS9" s="7"/>
      <c r="CT9" s="7"/>
      <c r="CU9" s="7"/>
    </row>
    <row r="10" spans="1:99" s="8" customFormat="1" ht="15">
      <c r="A10" s="113"/>
      <c r="B10" s="35">
        <v>80127</v>
      </c>
      <c r="C10" s="35">
        <v>80127</v>
      </c>
      <c r="D10" s="30" t="s">
        <v>51</v>
      </c>
      <c r="E10" s="36" t="s">
        <v>55</v>
      </c>
      <c r="F10" s="13">
        <v>159</v>
      </c>
      <c r="G10" s="13">
        <f>H10*1.75</f>
        <v>86.2575</v>
      </c>
      <c r="H10" s="33">
        <f aca="true" t="shared" si="2" ref="H10:H73">F10*0.31</f>
        <v>49.29</v>
      </c>
      <c r="I10" s="33">
        <f t="shared" si="0"/>
        <v>103.35000000000001</v>
      </c>
      <c r="J10" s="33">
        <f aca="true" t="shared" si="3" ref="J10:J73">(F10*0.31)*1.05</f>
        <v>51.7545</v>
      </c>
      <c r="K10" s="33">
        <f t="shared" si="1"/>
        <v>99.2955</v>
      </c>
      <c r="L10" s="33" t="s">
        <v>53</v>
      </c>
      <c r="M10" s="33">
        <f aca="true" t="shared" si="4" ref="M10:M73">F10*0.31</f>
        <v>49.29</v>
      </c>
      <c r="N10" s="33">
        <f aca="true" t="shared" si="5" ref="N10:N73">K10</f>
        <v>99.2955</v>
      </c>
      <c r="O10" s="33" t="str">
        <f aca="true" t="shared" si="6" ref="O10:O73">W10</f>
        <v>NONCOVERED</v>
      </c>
      <c r="P10" s="33">
        <f aca="true" t="shared" si="7" ref="P10:P73">X10</f>
        <v>49.29</v>
      </c>
      <c r="Q10" s="33" t="str">
        <f aca="true" t="shared" si="8" ref="Q10:Q73">W10</f>
        <v>NONCOVERED</v>
      </c>
      <c r="R10" s="33">
        <f aca="true" t="shared" si="9" ref="R10:R73">F10*0.75</f>
        <v>119.25</v>
      </c>
      <c r="S10" s="33">
        <f aca="true" t="shared" si="10" ref="S10:S72">F10*0.75</f>
        <v>119.25</v>
      </c>
      <c r="T10" s="33">
        <f aca="true" t="shared" si="11" ref="T10:T73">F10*0.31</f>
        <v>49.29</v>
      </c>
      <c r="U10" s="33">
        <f aca="true" t="shared" si="12" ref="U10:U73">F10*0.31</f>
        <v>49.29</v>
      </c>
      <c r="V10" s="33">
        <f aca="true" t="shared" si="13" ref="V10:V73">F10*0.31</f>
        <v>49.29</v>
      </c>
      <c r="W10" s="33" t="s">
        <v>56</v>
      </c>
      <c r="X10" s="33">
        <f aca="true" t="shared" si="14" ref="X10:X73">F10*0.31</f>
        <v>49.29</v>
      </c>
      <c r="Y10" s="33">
        <f aca="true" t="shared" si="15" ref="Y10:Y72">F10*0.71</f>
        <v>112.89</v>
      </c>
      <c r="Z10" s="33">
        <f aca="true" t="shared" si="16" ref="Z10:Z73">X10</f>
        <v>49.29</v>
      </c>
      <c r="AA10" s="33" t="s">
        <v>53</v>
      </c>
      <c r="AB10" s="37">
        <f aca="true" t="shared" si="17" ref="AB10:AB73">F10*0.31</f>
        <v>49.29</v>
      </c>
      <c r="AC10" s="37">
        <f aca="true" t="shared" si="18" ref="AC10:AC73">F10*0.65</f>
        <v>103.35000000000001</v>
      </c>
      <c r="AD10" s="33" t="s">
        <v>53</v>
      </c>
      <c r="AE10" s="31">
        <f aca="true" t="shared" si="19" ref="AE10:AE73">F10*0.31</f>
        <v>49.29</v>
      </c>
      <c r="AF10" s="33" t="s">
        <v>53</v>
      </c>
      <c r="AG10" s="38">
        <f aca="true" t="shared" si="20" ref="AG10:AG46">((F10*0.75)*0.0963)+(F10*0.75)</f>
        <v>130.733775</v>
      </c>
      <c r="AH10" s="32">
        <f aca="true" t="shared" si="21" ref="AH10:AH73">((F10*0.75)*0.0963)+(F10*0.75)</f>
        <v>130.733775</v>
      </c>
      <c r="AI10" s="33">
        <f aca="true" t="shared" si="22" ref="AI10:AI73">F10</f>
        <v>159</v>
      </c>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7"/>
      <c r="CK10" s="7"/>
      <c r="CL10" s="7"/>
      <c r="CM10" s="7"/>
      <c r="CN10" s="7"/>
      <c r="CO10" s="7"/>
      <c r="CP10" s="7"/>
      <c r="CQ10" s="7"/>
      <c r="CR10" s="7"/>
      <c r="CS10" s="7"/>
      <c r="CT10" s="7"/>
      <c r="CU10" s="7"/>
    </row>
    <row r="11" spans="1:99" s="8" customFormat="1" ht="15">
      <c r="A11" s="113"/>
      <c r="B11" s="35">
        <v>80155</v>
      </c>
      <c r="C11" s="35">
        <v>80155</v>
      </c>
      <c r="D11" s="30" t="s">
        <v>51</v>
      </c>
      <c r="E11" s="36" t="s">
        <v>57</v>
      </c>
      <c r="F11" s="13">
        <v>108</v>
      </c>
      <c r="G11" s="13">
        <f>H11*1.75</f>
        <v>58.589999999999996</v>
      </c>
      <c r="H11" s="33">
        <f t="shared" si="2"/>
        <v>33.48</v>
      </c>
      <c r="I11" s="33">
        <f t="shared" si="0"/>
        <v>70.2</v>
      </c>
      <c r="J11" s="33">
        <f>(F11*0.31)*1.05</f>
        <v>35.153999999999996</v>
      </c>
      <c r="K11" s="33">
        <f t="shared" si="1"/>
        <v>67.44600000000001</v>
      </c>
      <c r="L11" s="33">
        <v>32.78</v>
      </c>
      <c r="M11" s="33">
        <f t="shared" si="4"/>
        <v>33.48</v>
      </c>
      <c r="N11" s="33">
        <f t="shared" si="5"/>
        <v>67.44600000000001</v>
      </c>
      <c r="O11" s="33">
        <f t="shared" si="6"/>
        <v>10.5</v>
      </c>
      <c r="P11" s="33">
        <f t="shared" si="7"/>
        <v>33.48</v>
      </c>
      <c r="Q11" s="33">
        <f t="shared" si="8"/>
        <v>10.5</v>
      </c>
      <c r="R11" s="33">
        <f t="shared" si="9"/>
        <v>81</v>
      </c>
      <c r="S11" s="33">
        <f t="shared" si="10"/>
        <v>81</v>
      </c>
      <c r="T11" s="33">
        <f t="shared" si="11"/>
        <v>33.48</v>
      </c>
      <c r="U11" s="33">
        <f t="shared" si="12"/>
        <v>33.48</v>
      </c>
      <c r="V11" s="33">
        <f t="shared" si="13"/>
        <v>33.48</v>
      </c>
      <c r="W11" s="33">
        <v>10.5</v>
      </c>
      <c r="X11" s="33">
        <f t="shared" si="14"/>
        <v>33.48</v>
      </c>
      <c r="Y11" s="33">
        <f t="shared" si="15"/>
        <v>76.67999999999999</v>
      </c>
      <c r="Z11" s="33">
        <f t="shared" si="16"/>
        <v>33.48</v>
      </c>
      <c r="AA11" s="33" t="s">
        <v>53</v>
      </c>
      <c r="AB11" s="37">
        <f t="shared" si="17"/>
        <v>33.48</v>
      </c>
      <c r="AC11" s="37">
        <f t="shared" si="18"/>
        <v>70.2</v>
      </c>
      <c r="AD11" s="33" t="s">
        <v>53</v>
      </c>
      <c r="AE11" s="31">
        <f t="shared" si="19"/>
        <v>33.48</v>
      </c>
      <c r="AF11" s="33" t="s">
        <v>53</v>
      </c>
      <c r="AG11" s="38">
        <f t="shared" si="20"/>
        <v>88.8003</v>
      </c>
      <c r="AH11" s="32">
        <f t="shared" si="21"/>
        <v>88.8003</v>
      </c>
      <c r="AI11" s="33">
        <f t="shared" si="22"/>
        <v>108</v>
      </c>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7"/>
      <c r="CK11" s="7"/>
      <c r="CL11" s="7"/>
      <c r="CM11" s="7"/>
      <c r="CN11" s="7"/>
      <c r="CO11" s="7"/>
      <c r="CP11" s="7"/>
      <c r="CQ11" s="7"/>
      <c r="CR11" s="7"/>
      <c r="CS11" s="7"/>
      <c r="CT11" s="7"/>
      <c r="CU11" s="7"/>
    </row>
    <row r="12" spans="1:99" s="8" customFormat="1" ht="15">
      <c r="A12" s="113"/>
      <c r="B12" s="35">
        <v>80280</v>
      </c>
      <c r="C12" s="35">
        <v>80280</v>
      </c>
      <c r="D12" s="30" t="s">
        <v>51</v>
      </c>
      <c r="E12" s="36" t="s">
        <v>58</v>
      </c>
      <c r="F12" s="13">
        <v>91</v>
      </c>
      <c r="G12" s="13">
        <f aca="true" t="shared" si="23" ref="G12:G73">H12*1.75</f>
        <v>49.3675</v>
      </c>
      <c r="H12" s="33">
        <f t="shared" si="2"/>
        <v>28.21</v>
      </c>
      <c r="I12" s="33">
        <f t="shared" si="0"/>
        <v>59.15</v>
      </c>
      <c r="J12" s="33">
        <f t="shared" si="3"/>
        <v>29.620500000000003</v>
      </c>
      <c r="K12" s="33">
        <f t="shared" si="1"/>
        <v>56.8295</v>
      </c>
      <c r="L12" s="33">
        <v>32.74</v>
      </c>
      <c r="M12" s="33">
        <f t="shared" si="4"/>
        <v>28.21</v>
      </c>
      <c r="N12" s="33">
        <f t="shared" si="5"/>
        <v>56.8295</v>
      </c>
      <c r="O12" s="33">
        <f t="shared" si="6"/>
        <v>10.5</v>
      </c>
      <c r="P12" s="33">
        <f t="shared" si="7"/>
        <v>28.21</v>
      </c>
      <c r="Q12" s="33">
        <f t="shared" si="8"/>
        <v>10.5</v>
      </c>
      <c r="R12" s="33">
        <f t="shared" si="9"/>
        <v>68.25</v>
      </c>
      <c r="S12" s="33">
        <f t="shared" si="10"/>
        <v>68.25</v>
      </c>
      <c r="T12" s="33">
        <f t="shared" si="11"/>
        <v>28.21</v>
      </c>
      <c r="U12" s="33">
        <f t="shared" si="12"/>
        <v>28.21</v>
      </c>
      <c r="V12" s="33">
        <f t="shared" si="13"/>
        <v>28.21</v>
      </c>
      <c r="W12" s="95">
        <v>10.5</v>
      </c>
      <c r="X12" s="33">
        <f t="shared" si="14"/>
        <v>28.21</v>
      </c>
      <c r="Y12" s="33">
        <f t="shared" si="15"/>
        <v>64.61</v>
      </c>
      <c r="Z12" s="33">
        <f t="shared" si="16"/>
        <v>28.21</v>
      </c>
      <c r="AA12" s="33" t="s">
        <v>53</v>
      </c>
      <c r="AB12" s="37">
        <f t="shared" si="17"/>
        <v>28.21</v>
      </c>
      <c r="AC12" s="37">
        <f t="shared" si="18"/>
        <v>59.15</v>
      </c>
      <c r="AD12" s="33" t="s">
        <v>53</v>
      </c>
      <c r="AE12" s="31">
        <f t="shared" si="19"/>
        <v>28.21</v>
      </c>
      <c r="AF12" s="33" t="s">
        <v>53</v>
      </c>
      <c r="AG12" s="38">
        <f t="shared" si="20"/>
        <v>74.822475</v>
      </c>
      <c r="AH12" s="32">
        <f t="shared" si="21"/>
        <v>74.822475</v>
      </c>
      <c r="AI12" s="33">
        <f t="shared" si="22"/>
        <v>91</v>
      </c>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7"/>
      <c r="CK12" s="7"/>
      <c r="CL12" s="7"/>
      <c r="CM12" s="7"/>
      <c r="CN12" s="7"/>
      <c r="CO12" s="7"/>
      <c r="CP12" s="7"/>
      <c r="CQ12" s="7"/>
      <c r="CR12" s="7"/>
      <c r="CS12" s="7"/>
      <c r="CT12" s="7"/>
      <c r="CU12" s="7"/>
    </row>
    <row r="13" spans="1:99" s="8" customFormat="1" ht="15">
      <c r="A13" s="113"/>
      <c r="B13" s="35">
        <v>80591</v>
      </c>
      <c r="C13" s="35">
        <v>80591</v>
      </c>
      <c r="D13" s="30" t="s">
        <v>51</v>
      </c>
      <c r="E13" s="36" t="s">
        <v>59</v>
      </c>
      <c r="F13" s="13">
        <v>139</v>
      </c>
      <c r="G13" s="13">
        <f t="shared" si="23"/>
        <v>75.4075</v>
      </c>
      <c r="H13" s="33">
        <f t="shared" si="2"/>
        <v>43.089999999999996</v>
      </c>
      <c r="I13" s="33">
        <f t="shared" si="0"/>
        <v>90.35000000000001</v>
      </c>
      <c r="J13" s="33">
        <f t="shared" si="3"/>
        <v>45.244499999999995</v>
      </c>
      <c r="K13" s="33">
        <f t="shared" si="1"/>
        <v>86.80550000000001</v>
      </c>
      <c r="L13" s="33" t="s">
        <v>53</v>
      </c>
      <c r="M13" s="33">
        <f t="shared" si="4"/>
        <v>43.089999999999996</v>
      </c>
      <c r="N13" s="33">
        <f t="shared" si="5"/>
        <v>86.80550000000001</v>
      </c>
      <c r="O13" s="33" t="str">
        <f t="shared" si="6"/>
        <v>Medicaid APG</v>
      </c>
      <c r="P13" s="33">
        <f t="shared" si="7"/>
        <v>43.089999999999996</v>
      </c>
      <c r="Q13" s="33" t="str">
        <f t="shared" si="8"/>
        <v>Medicaid APG</v>
      </c>
      <c r="R13" s="33">
        <f t="shared" si="9"/>
        <v>104.25</v>
      </c>
      <c r="S13" s="33">
        <f>F13*0.75</f>
        <v>104.25</v>
      </c>
      <c r="T13" s="33">
        <f t="shared" si="11"/>
        <v>43.089999999999996</v>
      </c>
      <c r="U13" s="33">
        <f t="shared" si="12"/>
        <v>43.089999999999996</v>
      </c>
      <c r="V13" s="33">
        <f t="shared" si="13"/>
        <v>43.089999999999996</v>
      </c>
      <c r="W13" s="33" t="s">
        <v>53</v>
      </c>
      <c r="X13" s="33">
        <f t="shared" si="14"/>
        <v>43.089999999999996</v>
      </c>
      <c r="Y13" s="33">
        <f t="shared" si="15"/>
        <v>98.69</v>
      </c>
      <c r="Z13" s="33">
        <f t="shared" si="16"/>
        <v>43.089999999999996</v>
      </c>
      <c r="AA13" s="33" t="s">
        <v>53</v>
      </c>
      <c r="AB13" s="37">
        <f t="shared" si="17"/>
        <v>43.089999999999996</v>
      </c>
      <c r="AC13" s="37">
        <f t="shared" si="18"/>
        <v>90.35000000000001</v>
      </c>
      <c r="AD13" s="33" t="s">
        <v>53</v>
      </c>
      <c r="AE13" s="31">
        <f t="shared" si="19"/>
        <v>43.089999999999996</v>
      </c>
      <c r="AF13" s="33" t="s">
        <v>53</v>
      </c>
      <c r="AG13" s="38">
        <f t="shared" si="20"/>
        <v>114.289275</v>
      </c>
      <c r="AH13" s="32">
        <f t="shared" si="21"/>
        <v>114.289275</v>
      </c>
      <c r="AI13" s="33">
        <f t="shared" si="22"/>
        <v>139</v>
      </c>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7"/>
      <c r="CK13" s="7"/>
      <c r="CL13" s="7"/>
      <c r="CM13" s="7"/>
      <c r="CN13" s="7"/>
      <c r="CO13" s="7"/>
      <c r="CP13" s="7"/>
      <c r="CQ13" s="7"/>
      <c r="CR13" s="7"/>
      <c r="CS13" s="7"/>
      <c r="CT13" s="7"/>
      <c r="CU13" s="7"/>
    </row>
    <row r="14" spans="1:99" s="8" customFormat="1" ht="15">
      <c r="A14" s="113"/>
      <c r="B14" s="35">
        <v>80879</v>
      </c>
      <c r="C14" s="35">
        <v>80879</v>
      </c>
      <c r="D14" s="30" t="s">
        <v>51</v>
      </c>
      <c r="E14" s="36" t="s">
        <v>60</v>
      </c>
      <c r="F14" s="13">
        <v>83</v>
      </c>
      <c r="G14" s="13">
        <f t="shared" si="23"/>
        <v>45.0275</v>
      </c>
      <c r="H14" s="33">
        <f t="shared" si="2"/>
        <v>25.73</v>
      </c>
      <c r="I14" s="33">
        <f t="shared" si="0"/>
        <v>53.95</v>
      </c>
      <c r="J14" s="33">
        <f t="shared" si="3"/>
        <v>27.0165</v>
      </c>
      <c r="K14" s="33">
        <f t="shared" si="1"/>
        <v>51.83350000000001</v>
      </c>
      <c r="L14" s="33" t="s">
        <v>53</v>
      </c>
      <c r="M14" s="33">
        <f t="shared" si="4"/>
        <v>25.73</v>
      </c>
      <c r="N14" s="33">
        <f t="shared" si="5"/>
        <v>51.83350000000001</v>
      </c>
      <c r="O14" s="33" t="str">
        <f t="shared" si="6"/>
        <v>Medicaid APG</v>
      </c>
      <c r="P14" s="33">
        <f t="shared" si="7"/>
        <v>25.73</v>
      </c>
      <c r="Q14" s="33" t="str">
        <f t="shared" si="8"/>
        <v>Medicaid APG</v>
      </c>
      <c r="R14" s="33">
        <f t="shared" si="9"/>
        <v>62.25</v>
      </c>
      <c r="S14" s="33">
        <f t="shared" si="10"/>
        <v>62.25</v>
      </c>
      <c r="T14" s="33">
        <f t="shared" si="11"/>
        <v>25.73</v>
      </c>
      <c r="U14" s="33">
        <f t="shared" si="12"/>
        <v>25.73</v>
      </c>
      <c r="V14" s="33">
        <f t="shared" si="13"/>
        <v>25.73</v>
      </c>
      <c r="W14" s="33" t="s">
        <v>53</v>
      </c>
      <c r="X14" s="33">
        <f t="shared" si="14"/>
        <v>25.73</v>
      </c>
      <c r="Y14" s="33">
        <f t="shared" si="15"/>
        <v>58.93</v>
      </c>
      <c r="Z14" s="33">
        <f t="shared" si="16"/>
        <v>25.73</v>
      </c>
      <c r="AA14" s="33" t="s">
        <v>53</v>
      </c>
      <c r="AB14" s="37">
        <f t="shared" si="17"/>
        <v>25.73</v>
      </c>
      <c r="AC14" s="37">
        <f t="shared" si="18"/>
        <v>53.95</v>
      </c>
      <c r="AD14" s="33" t="s">
        <v>53</v>
      </c>
      <c r="AE14" s="31">
        <f t="shared" si="19"/>
        <v>25.73</v>
      </c>
      <c r="AF14" s="33" t="s">
        <v>53</v>
      </c>
      <c r="AG14" s="38">
        <f t="shared" si="20"/>
        <v>68.244675</v>
      </c>
      <c r="AH14" s="32">
        <f t="shared" si="21"/>
        <v>68.244675</v>
      </c>
      <c r="AI14" s="33">
        <f t="shared" si="22"/>
        <v>83</v>
      </c>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7"/>
      <c r="CK14" s="7"/>
      <c r="CL14" s="7"/>
      <c r="CM14" s="7"/>
      <c r="CN14" s="7"/>
      <c r="CO14" s="7"/>
      <c r="CP14" s="7"/>
      <c r="CQ14" s="7"/>
      <c r="CR14" s="7"/>
      <c r="CS14" s="7"/>
      <c r="CT14" s="7"/>
      <c r="CU14" s="7"/>
    </row>
    <row r="15" spans="1:99" s="8" customFormat="1" ht="15">
      <c r="A15" s="113"/>
      <c r="B15" s="35">
        <v>81069</v>
      </c>
      <c r="C15" s="35">
        <v>81069</v>
      </c>
      <c r="D15" s="30" t="s">
        <v>51</v>
      </c>
      <c r="E15" s="36" t="s">
        <v>61</v>
      </c>
      <c r="F15" s="13">
        <v>114</v>
      </c>
      <c r="G15" s="13">
        <f t="shared" si="23"/>
        <v>61.84499999999999</v>
      </c>
      <c r="H15" s="33">
        <f t="shared" si="2"/>
        <v>35.339999999999996</v>
      </c>
      <c r="I15" s="33">
        <f t="shared" si="0"/>
        <v>74.10000000000001</v>
      </c>
      <c r="J15" s="33">
        <f t="shared" si="3"/>
        <v>37.107</v>
      </c>
      <c r="K15" s="33">
        <f t="shared" si="1"/>
        <v>71.19300000000001</v>
      </c>
      <c r="L15" s="33" t="s">
        <v>53</v>
      </c>
      <c r="M15" s="33">
        <f t="shared" si="4"/>
        <v>35.339999999999996</v>
      </c>
      <c r="N15" s="33">
        <f t="shared" si="5"/>
        <v>71.19300000000001</v>
      </c>
      <c r="O15" s="33" t="str">
        <f t="shared" si="6"/>
        <v>Medicaid APG</v>
      </c>
      <c r="P15" s="33">
        <f t="shared" si="7"/>
        <v>35.339999999999996</v>
      </c>
      <c r="Q15" s="33" t="str">
        <f t="shared" si="8"/>
        <v>Medicaid APG</v>
      </c>
      <c r="R15" s="33">
        <f t="shared" si="9"/>
        <v>85.5</v>
      </c>
      <c r="S15" s="33">
        <f t="shared" si="10"/>
        <v>85.5</v>
      </c>
      <c r="T15" s="33">
        <f t="shared" si="11"/>
        <v>35.339999999999996</v>
      </c>
      <c r="U15" s="33">
        <f t="shared" si="12"/>
        <v>35.339999999999996</v>
      </c>
      <c r="V15" s="33">
        <f t="shared" si="13"/>
        <v>35.339999999999996</v>
      </c>
      <c r="W15" s="33" t="s">
        <v>53</v>
      </c>
      <c r="X15" s="33">
        <f t="shared" si="14"/>
        <v>35.339999999999996</v>
      </c>
      <c r="Y15" s="33">
        <f t="shared" si="15"/>
        <v>80.94</v>
      </c>
      <c r="Z15" s="33">
        <f t="shared" si="16"/>
        <v>35.339999999999996</v>
      </c>
      <c r="AA15" s="33" t="s">
        <v>53</v>
      </c>
      <c r="AB15" s="37">
        <f t="shared" si="17"/>
        <v>35.339999999999996</v>
      </c>
      <c r="AC15" s="37">
        <f t="shared" si="18"/>
        <v>74.10000000000001</v>
      </c>
      <c r="AD15" s="33" t="s">
        <v>53</v>
      </c>
      <c r="AE15" s="31">
        <f t="shared" si="19"/>
        <v>35.339999999999996</v>
      </c>
      <c r="AF15" s="33" t="s">
        <v>53</v>
      </c>
      <c r="AG15" s="38">
        <f t="shared" si="20"/>
        <v>93.73365</v>
      </c>
      <c r="AH15" s="32">
        <f t="shared" si="21"/>
        <v>93.73365</v>
      </c>
      <c r="AI15" s="33">
        <f t="shared" si="22"/>
        <v>114</v>
      </c>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7"/>
      <c r="CK15" s="7"/>
      <c r="CL15" s="7"/>
      <c r="CM15" s="7"/>
      <c r="CN15" s="7"/>
      <c r="CO15" s="7"/>
      <c r="CP15" s="7"/>
      <c r="CQ15" s="7"/>
      <c r="CR15" s="7"/>
      <c r="CS15" s="7"/>
      <c r="CT15" s="7"/>
      <c r="CU15" s="7"/>
    </row>
    <row r="16" spans="1:99" s="8" customFormat="1" ht="15">
      <c r="A16" s="113"/>
      <c r="B16" s="35">
        <v>81170</v>
      </c>
      <c r="C16" s="35">
        <v>81170</v>
      </c>
      <c r="D16" s="30" t="s">
        <v>51</v>
      </c>
      <c r="E16" s="36" t="s">
        <v>62</v>
      </c>
      <c r="F16" s="13">
        <v>140</v>
      </c>
      <c r="G16" s="13">
        <f t="shared" si="23"/>
        <v>75.95</v>
      </c>
      <c r="H16" s="33">
        <f t="shared" si="2"/>
        <v>43.4</v>
      </c>
      <c r="I16" s="33">
        <f t="shared" si="0"/>
        <v>91</v>
      </c>
      <c r="J16" s="33">
        <f t="shared" si="3"/>
        <v>45.57</v>
      </c>
      <c r="K16" s="33">
        <f t="shared" si="1"/>
        <v>87.43</v>
      </c>
      <c r="L16" s="33">
        <v>255</v>
      </c>
      <c r="M16" s="33">
        <f t="shared" si="4"/>
        <v>43.4</v>
      </c>
      <c r="N16" s="33">
        <f t="shared" si="5"/>
        <v>87.43</v>
      </c>
      <c r="O16" s="33">
        <f t="shared" si="6"/>
        <v>197.71</v>
      </c>
      <c r="P16" s="33">
        <f t="shared" si="7"/>
        <v>43.4</v>
      </c>
      <c r="Q16" s="33">
        <f t="shared" si="8"/>
        <v>197.71</v>
      </c>
      <c r="R16" s="33">
        <f t="shared" si="9"/>
        <v>105</v>
      </c>
      <c r="S16" s="33">
        <f t="shared" si="10"/>
        <v>105</v>
      </c>
      <c r="T16" s="33">
        <f t="shared" si="11"/>
        <v>43.4</v>
      </c>
      <c r="U16" s="33">
        <f t="shared" si="12"/>
        <v>43.4</v>
      </c>
      <c r="V16" s="33">
        <f t="shared" si="13"/>
        <v>43.4</v>
      </c>
      <c r="W16" s="33">
        <v>197.71</v>
      </c>
      <c r="X16" s="33">
        <f t="shared" si="14"/>
        <v>43.4</v>
      </c>
      <c r="Y16" s="33">
        <f t="shared" si="15"/>
        <v>99.39999999999999</v>
      </c>
      <c r="Z16" s="33">
        <f t="shared" si="16"/>
        <v>43.4</v>
      </c>
      <c r="AA16" s="33" t="s">
        <v>53</v>
      </c>
      <c r="AB16" s="37">
        <f t="shared" si="17"/>
        <v>43.4</v>
      </c>
      <c r="AC16" s="37">
        <f t="shared" si="18"/>
        <v>91</v>
      </c>
      <c r="AD16" s="33" t="s">
        <v>53</v>
      </c>
      <c r="AE16" s="31">
        <f t="shared" si="19"/>
        <v>43.4</v>
      </c>
      <c r="AF16" s="33" t="s">
        <v>53</v>
      </c>
      <c r="AG16" s="38">
        <f t="shared" si="20"/>
        <v>115.1115</v>
      </c>
      <c r="AH16" s="32">
        <f t="shared" si="21"/>
        <v>115.1115</v>
      </c>
      <c r="AI16" s="33">
        <f t="shared" si="22"/>
        <v>140</v>
      </c>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7"/>
      <c r="CK16" s="7"/>
      <c r="CL16" s="7"/>
      <c r="CM16" s="7"/>
      <c r="CN16" s="7"/>
      <c r="CO16" s="7"/>
      <c r="CP16" s="7"/>
      <c r="CQ16" s="7"/>
      <c r="CR16" s="7"/>
      <c r="CS16" s="7"/>
      <c r="CT16" s="7"/>
      <c r="CU16" s="7"/>
    </row>
    <row r="17" spans="1:99" s="8" customFormat="1" ht="15">
      <c r="A17" s="113"/>
      <c r="B17" s="35">
        <v>81679</v>
      </c>
      <c r="C17" s="35">
        <v>81679</v>
      </c>
      <c r="D17" s="30" t="s">
        <v>51</v>
      </c>
      <c r="E17" s="36" t="s">
        <v>63</v>
      </c>
      <c r="F17" s="13">
        <v>359</v>
      </c>
      <c r="G17" s="13">
        <f t="shared" si="23"/>
        <v>194.75750000000002</v>
      </c>
      <c r="H17" s="33">
        <f t="shared" si="2"/>
        <v>111.29</v>
      </c>
      <c r="I17" s="33">
        <f t="shared" si="0"/>
        <v>233.35</v>
      </c>
      <c r="J17" s="33">
        <f t="shared" si="3"/>
        <v>116.85450000000002</v>
      </c>
      <c r="K17" s="33">
        <f t="shared" si="1"/>
        <v>224.1955</v>
      </c>
      <c r="L17" s="33" t="s">
        <v>53</v>
      </c>
      <c r="M17" s="33">
        <f t="shared" si="4"/>
        <v>111.29</v>
      </c>
      <c r="N17" s="33">
        <f t="shared" si="5"/>
        <v>224.1955</v>
      </c>
      <c r="O17" s="33" t="str">
        <f t="shared" si="6"/>
        <v>Medicaid APG</v>
      </c>
      <c r="P17" s="33">
        <f t="shared" si="7"/>
        <v>111.29</v>
      </c>
      <c r="Q17" s="33" t="str">
        <f t="shared" si="8"/>
        <v>Medicaid APG</v>
      </c>
      <c r="R17" s="33">
        <f t="shared" si="9"/>
        <v>269.25</v>
      </c>
      <c r="S17" s="33">
        <f t="shared" si="10"/>
        <v>269.25</v>
      </c>
      <c r="T17" s="33">
        <f t="shared" si="11"/>
        <v>111.29</v>
      </c>
      <c r="U17" s="33">
        <f t="shared" si="12"/>
        <v>111.29</v>
      </c>
      <c r="V17" s="33">
        <f t="shared" si="13"/>
        <v>111.29</v>
      </c>
      <c r="W17" s="33" t="s">
        <v>53</v>
      </c>
      <c r="X17" s="33">
        <f t="shared" si="14"/>
        <v>111.29</v>
      </c>
      <c r="Y17" s="33">
        <f t="shared" si="15"/>
        <v>254.89</v>
      </c>
      <c r="Z17" s="33">
        <f t="shared" si="16"/>
        <v>111.29</v>
      </c>
      <c r="AA17" s="33" t="s">
        <v>53</v>
      </c>
      <c r="AB17" s="37">
        <f t="shared" si="17"/>
        <v>111.29</v>
      </c>
      <c r="AC17" s="37">
        <f t="shared" si="18"/>
        <v>233.35</v>
      </c>
      <c r="AD17" s="33" t="s">
        <v>53</v>
      </c>
      <c r="AE17" s="31">
        <f t="shared" si="19"/>
        <v>111.29</v>
      </c>
      <c r="AF17" s="33" t="s">
        <v>53</v>
      </c>
      <c r="AG17" s="38">
        <f t="shared" si="20"/>
        <v>295.178775</v>
      </c>
      <c r="AH17" s="32">
        <f t="shared" si="21"/>
        <v>295.178775</v>
      </c>
      <c r="AI17" s="33">
        <f t="shared" si="22"/>
        <v>359</v>
      </c>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7"/>
      <c r="CK17" s="7"/>
      <c r="CL17" s="7"/>
      <c r="CM17" s="7"/>
      <c r="CN17" s="7"/>
      <c r="CO17" s="7"/>
      <c r="CP17" s="7"/>
      <c r="CQ17" s="7"/>
      <c r="CR17" s="7"/>
      <c r="CS17" s="7"/>
      <c r="CT17" s="7"/>
      <c r="CU17" s="7"/>
    </row>
    <row r="18" spans="1:99" s="8" customFormat="1" ht="15">
      <c r="A18" s="113"/>
      <c r="B18" s="35">
        <v>81874</v>
      </c>
      <c r="C18" s="35">
        <v>81874</v>
      </c>
      <c r="D18" s="30" t="s">
        <v>51</v>
      </c>
      <c r="E18" s="36" t="s">
        <v>64</v>
      </c>
      <c r="F18" s="13">
        <v>460</v>
      </c>
      <c r="G18" s="13">
        <f t="shared" si="23"/>
        <v>249.54999999999998</v>
      </c>
      <c r="H18" s="33">
        <f t="shared" si="2"/>
        <v>142.6</v>
      </c>
      <c r="I18" s="33">
        <f t="shared" si="0"/>
        <v>299</v>
      </c>
      <c r="J18" s="33">
        <f t="shared" si="3"/>
        <v>149.73</v>
      </c>
      <c r="K18" s="33">
        <f t="shared" si="1"/>
        <v>287.27000000000004</v>
      </c>
      <c r="L18" s="33" t="s">
        <v>53</v>
      </c>
      <c r="M18" s="33">
        <f t="shared" si="4"/>
        <v>142.6</v>
      </c>
      <c r="N18" s="33">
        <f t="shared" si="5"/>
        <v>287.27000000000004</v>
      </c>
      <c r="O18" s="33" t="str">
        <f t="shared" si="6"/>
        <v>Medicaid APG</v>
      </c>
      <c r="P18" s="33">
        <f t="shared" si="7"/>
        <v>142.6</v>
      </c>
      <c r="Q18" s="33" t="str">
        <f t="shared" si="8"/>
        <v>Medicaid APG</v>
      </c>
      <c r="R18" s="33">
        <f t="shared" si="9"/>
        <v>345</v>
      </c>
      <c r="S18" s="33">
        <f t="shared" si="10"/>
        <v>345</v>
      </c>
      <c r="T18" s="33">
        <f t="shared" si="11"/>
        <v>142.6</v>
      </c>
      <c r="U18" s="33">
        <f t="shared" si="12"/>
        <v>142.6</v>
      </c>
      <c r="V18" s="33">
        <f t="shared" si="13"/>
        <v>142.6</v>
      </c>
      <c r="W18" s="33" t="s">
        <v>53</v>
      </c>
      <c r="X18" s="33">
        <f t="shared" si="14"/>
        <v>142.6</v>
      </c>
      <c r="Y18" s="33">
        <f t="shared" si="15"/>
        <v>326.59999999999997</v>
      </c>
      <c r="Z18" s="33">
        <f t="shared" si="16"/>
        <v>142.6</v>
      </c>
      <c r="AA18" s="33" t="s">
        <v>53</v>
      </c>
      <c r="AB18" s="37">
        <f t="shared" si="17"/>
        <v>142.6</v>
      </c>
      <c r="AC18" s="37">
        <f t="shared" si="18"/>
        <v>299</v>
      </c>
      <c r="AD18" s="33" t="s">
        <v>53</v>
      </c>
      <c r="AE18" s="31">
        <f t="shared" si="19"/>
        <v>142.6</v>
      </c>
      <c r="AF18" s="33" t="s">
        <v>53</v>
      </c>
      <c r="AG18" s="38">
        <f t="shared" si="20"/>
        <v>378.2235</v>
      </c>
      <c r="AH18" s="32">
        <f t="shared" si="21"/>
        <v>378.2235</v>
      </c>
      <c r="AI18" s="33">
        <f t="shared" si="22"/>
        <v>460</v>
      </c>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7"/>
      <c r="CK18" s="7"/>
      <c r="CL18" s="7"/>
      <c r="CM18" s="7"/>
      <c r="CN18" s="7"/>
      <c r="CO18" s="7"/>
      <c r="CP18" s="7"/>
      <c r="CQ18" s="7"/>
      <c r="CR18" s="7"/>
      <c r="CS18" s="7"/>
      <c r="CT18" s="7"/>
      <c r="CU18" s="7"/>
    </row>
    <row r="19" spans="1:99" s="8" customFormat="1" ht="15">
      <c r="A19" s="113"/>
      <c r="B19" s="35">
        <v>85550</v>
      </c>
      <c r="C19" s="35">
        <v>85550</v>
      </c>
      <c r="D19" s="30" t="s">
        <v>51</v>
      </c>
      <c r="E19" s="36" t="s">
        <v>65</v>
      </c>
      <c r="F19" s="13">
        <v>101</v>
      </c>
      <c r="G19" s="13">
        <f t="shared" si="23"/>
        <v>54.7925</v>
      </c>
      <c r="H19" s="33">
        <f t="shared" si="2"/>
        <v>31.31</v>
      </c>
      <c r="I19" s="33">
        <f t="shared" si="0"/>
        <v>65.65</v>
      </c>
      <c r="J19" s="33">
        <f t="shared" si="3"/>
        <v>32.8755</v>
      </c>
      <c r="K19" s="33">
        <f t="shared" si="1"/>
        <v>63.07450000000001</v>
      </c>
      <c r="L19" s="33" t="s">
        <v>53</v>
      </c>
      <c r="M19" s="33">
        <f t="shared" si="4"/>
        <v>31.31</v>
      </c>
      <c r="N19" s="33">
        <f t="shared" si="5"/>
        <v>63.07450000000001</v>
      </c>
      <c r="O19" s="33" t="str">
        <f t="shared" si="6"/>
        <v>Medicaid APG</v>
      </c>
      <c r="P19" s="33">
        <f t="shared" si="7"/>
        <v>31.31</v>
      </c>
      <c r="Q19" s="33" t="str">
        <f t="shared" si="8"/>
        <v>Medicaid APG</v>
      </c>
      <c r="R19" s="33">
        <f t="shared" si="9"/>
        <v>75.75</v>
      </c>
      <c r="S19" s="33">
        <f t="shared" si="10"/>
        <v>75.75</v>
      </c>
      <c r="T19" s="33">
        <f t="shared" si="11"/>
        <v>31.31</v>
      </c>
      <c r="U19" s="33">
        <f t="shared" si="12"/>
        <v>31.31</v>
      </c>
      <c r="V19" s="33">
        <f t="shared" si="13"/>
        <v>31.31</v>
      </c>
      <c r="W19" s="33" t="s">
        <v>53</v>
      </c>
      <c r="X19" s="33">
        <f t="shared" si="14"/>
        <v>31.31</v>
      </c>
      <c r="Y19" s="33">
        <f t="shared" si="15"/>
        <v>71.71</v>
      </c>
      <c r="Z19" s="33">
        <f t="shared" si="16"/>
        <v>31.31</v>
      </c>
      <c r="AA19" s="33" t="s">
        <v>53</v>
      </c>
      <c r="AB19" s="37">
        <f t="shared" si="17"/>
        <v>31.31</v>
      </c>
      <c r="AC19" s="37">
        <f t="shared" si="18"/>
        <v>65.65</v>
      </c>
      <c r="AD19" s="33" t="s">
        <v>53</v>
      </c>
      <c r="AE19" s="31">
        <f t="shared" si="19"/>
        <v>31.31</v>
      </c>
      <c r="AF19" s="33" t="s">
        <v>53</v>
      </c>
      <c r="AG19" s="38">
        <f t="shared" si="20"/>
        <v>83.044725</v>
      </c>
      <c r="AH19" s="32">
        <f t="shared" si="21"/>
        <v>83.044725</v>
      </c>
      <c r="AI19" s="33">
        <f t="shared" si="22"/>
        <v>101</v>
      </c>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7"/>
      <c r="CK19" s="7"/>
      <c r="CL19" s="7"/>
      <c r="CM19" s="7"/>
      <c r="CN19" s="7"/>
      <c r="CO19" s="7"/>
      <c r="CP19" s="7"/>
      <c r="CQ19" s="7"/>
      <c r="CR19" s="7"/>
      <c r="CS19" s="7"/>
      <c r="CT19" s="7"/>
      <c r="CU19" s="7"/>
    </row>
    <row r="20" spans="1:99" s="8" customFormat="1" ht="15">
      <c r="A20" s="113"/>
      <c r="B20" s="35">
        <v>87081</v>
      </c>
      <c r="C20" s="35">
        <v>87081</v>
      </c>
      <c r="D20" s="30" t="s">
        <v>51</v>
      </c>
      <c r="E20" s="36" t="s">
        <v>66</v>
      </c>
      <c r="F20" s="13">
        <v>78</v>
      </c>
      <c r="G20" s="13">
        <f t="shared" si="23"/>
        <v>42.315</v>
      </c>
      <c r="H20" s="33">
        <f t="shared" si="2"/>
        <v>24.18</v>
      </c>
      <c r="I20" s="33">
        <f t="shared" si="0"/>
        <v>50.7</v>
      </c>
      <c r="J20" s="33">
        <f t="shared" si="3"/>
        <v>25.389</v>
      </c>
      <c r="K20" s="33">
        <f t="shared" si="1"/>
        <v>48.711000000000006</v>
      </c>
      <c r="L20" s="33">
        <v>6.26</v>
      </c>
      <c r="M20" s="33">
        <f t="shared" si="4"/>
        <v>24.18</v>
      </c>
      <c r="N20" s="33">
        <f t="shared" si="5"/>
        <v>48.711000000000006</v>
      </c>
      <c r="O20" s="33">
        <f t="shared" si="6"/>
        <v>5.2</v>
      </c>
      <c r="P20" s="33">
        <f t="shared" si="7"/>
        <v>24.18</v>
      </c>
      <c r="Q20" s="33">
        <f t="shared" si="8"/>
        <v>5.2</v>
      </c>
      <c r="R20" s="33">
        <f t="shared" si="9"/>
        <v>58.5</v>
      </c>
      <c r="S20" s="33">
        <f t="shared" si="10"/>
        <v>58.5</v>
      </c>
      <c r="T20" s="33">
        <f t="shared" si="11"/>
        <v>24.18</v>
      </c>
      <c r="U20" s="33">
        <f t="shared" si="12"/>
        <v>24.18</v>
      </c>
      <c r="V20" s="33">
        <f t="shared" si="13"/>
        <v>24.18</v>
      </c>
      <c r="W20" s="33">
        <v>5.2</v>
      </c>
      <c r="X20" s="33">
        <f t="shared" si="14"/>
        <v>24.18</v>
      </c>
      <c r="Y20" s="33">
        <f t="shared" si="15"/>
        <v>55.379999999999995</v>
      </c>
      <c r="Z20" s="33">
        <f t="shared" si="16"/>
        <v>24.18</v>
      </c>
      <c r="AA20" s="33" t="s">
        <v>53</v>
      </c>
      <c r="AB20" s="37">
        <f t="shared" si="17"/>
        <v>24.18</v>
      </c>
      <c r="AC20" s="37">
        <f t="shared" si="18"/>
        <v>50.7</v>
      </c>
      <c r="AD20" s="33" t="s">
        <v>53</v>
      </c>
      <c r="AE20" s="31">
        <f t="shared" si="19"/>
        <v>24.18</v>
      </c>
      <c r="AF20" s="33" t="s">
        <v>53</v>
      </c>
      <c r="AG20" s="38">
        <f t="shared" si="20"/>
        <v>64.13355</v>
      </c>
      <c r="AH20" s="32">
        <f t="shared" si="21"/>
        <v>64.13355</v>
      </c>
      <c r="AI20" s="33">
        <f t="shared" si="22"/>
        <v>78</v>
      </c>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7"/>
      <c r="CK20" s="7"/>
      <c r="CL20" s="7"/>
      <c r="CM20" s="7"/>
      <c r="CN20" s="7"/>
      <c r="CO20" s="7"/>
      <c r="CP20" s="7"/>
      <c r="CQ20" s="7"/>
      <c r="CR20" s="7"/>
      <c r="CS20" s="7"/>
      <c r="CT20" s="7"/>
      <c r="CU20" s="7"/>
    </row>
    <row r="21" spans="1:99" s="8" customFormat="1" ht="15">
      <c r="A21" s="113"/>
      <c r="B21" s="35">
        <v>87086</v>
      </c>
      <c r="C21" s="35">
        <v>87086</v>
      </c>
      <c r="D21" s="30" t="s">
        <v>51</v>
      </c>
      <c r="E21" s="36" t="s">
        <v>67</v>
      </c>
      <c r="F21" s="13">
        <v>113</v>
      </c>
      <c r="G21" s="13">
        <f t="shared" si="23"/>
        <v>61.3025</v>
      </c>
      <c r="H21" s="33">
        <f t="shared" si="2"/>
        <v>35.03</v>
      </c>
      <c r="I21" s="33">
        <f t="shared" si="0"/>
        <v>73.45</v>
      </c>
      <c r="J21" s="33">
        <f t="shared" si="3"/>
        <v>36.7815</v>
      </c>
      <c r="K21" s="33">
        <f t="shared" si="1"/>
        <v>70.5685</v>
      </c>
      <c r="L21" s="33">
        <v>7.62</v>
      </c>
      <c r="M21" s="33">
        <f t="shared" si="4"/>
        <v>35.03</v>
      </c>
      <c r="N21" s="33">
        <f t="shared" si="5"/>
        <v>70.5685</v>
      </c>
      <c r="O21" s="33">
        <f t="shared" si="6"/>
        <v>8.07</v>
      </c>
      <c r="P21" s="33">
        <f t="shared" si="7"/>
        <v>35.03</v>
      </c>
      <c r="Q21" s="33">
        <f t="shared" si="8"/>
        <v>8.07</v>
      </c>
      <c r="R21" s="33">
        <f t="shared" si="9"/>
        <v>84.75</v>
      </c>
      <c r="S21" s="33">
        <f t="shared" si="10"/>
        <v>84.75</v>
      </c>
      <c r="T21" s="33">
        <f t="shared" si="11"/>
        <v>35.03</v>
      </c>
      <c r="U21" s="33">
        <f t="shared" si="12"/>
        <v>35.03</v>
      </c>
      <c r="V21" s="33">
        <f t="shared" si="13"/>
        <v>35.03</v>
      </c>
      <c r="W21" s="33">
        <v>8.07</v>
      </c>
      <c r="X21" s="33">
        <f t="shared" si="14"/>
        <v>35.03</v>
      </c>
      <c r="Y21" s="33">
        <f t="shared" si="15"/>
        <v>80.22999999999999</v>
      </c>
      <c r="Z21" s="33">
        <f t="shared" si="16"/>
        <v>35.03</v>
      </c>
      <c r="AA21" s="33" t="s">
        <v>53</v>
      </c>
      <c r="AB21" s="37">
        <f t="shared" si="17"/>
        <v>35.03</v>
      </c>
      <c r="AC21" s="37">
        <f t="shared" si="18"/>
        <v>73.45</v>
      </c>
      <c r="AD21" s="33" t="s">
        <v>53</v>
      </c>
      <c r="AE21" s="31">
        <f t="shared" si="19"/>
        <v>35.03</v>
      </c>
      <c r="AF21" s="33" t="s">
        <v>53</v>
      </c>
      <c r="AG21" s="38">
        <f t="shared" si="20"/>
        <v>92.911425</v>
      </c>
      <c r="AH21" s="32">
        <f t="shared" si="21"/>
        <v>92.911425</v>
      </c>
      <c r="AI21" s="33">
        <f t="shared" si="22"/>
        <v>113</v>
      </c>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7"/>
      <c r="CK21" s="7"/>
      <c r="CL21" s="7"/>
      <c r="CM21" s="7"/>
      <c r="CN21" s="7"/>
      <c r="CO21" s="7"/>
      <c r="CP21" s="7"/>
      <c r="CQ21" s="7"/>
      <c r="CR21" s="7"/>
      <c r="CS21" s="7"/>
      <c r="CT21" s="7"/>
      <c r="CU21" s="7"/>
    </row>
    <row r="22" spans="1:99" s="8" customFormat="1" ht="15">
      <c r="A22" s="113"/>
      <c r="B22" s="35">
        <v>87101</v>
      </c>
      <c r="C22" s="35">
        <v>87101</v>
      </c>
      <c r="D22" s="30" t="s">
        <v>51</v>
      </c>
      <c r="E22" s="36" t="s">
        <v>68</v>
      </c>
      <c r="F22" s="13">
        <v>175</v>
      </c>
      <c r="G22" s="13">
        <f t="shared" si="23"/>
        <v>94.9375</v>
      </c>
      <c r="H22" s="33">
        <f t="shared" si="2"/>
        <v>54.25</v>
      </c>
      <c r="I22" s="33">
        <f t="shared" si="0"/>
        <v>113.75</v>
      </c>
      <c r="J22" s="33">
        <f t="shared" si="3"/>
        <v>56.962500000000006</v>
      </c>
      <c r="K22" s="33">
        <f t="shared" si="1"/>
        <v>109.28750000000001</v>
      </c>
      <c r="L22" s="33">
        <v>7.28</v>
      </c>
      <c r="M22" s="33">
        <f t="shared" si="4"/>
        <v>54.25</v>
      </c>
      <c r="N22" s="33">
        <f t="shared" si="5"/>
        <v>109.28750000000001</v>
      </c>
      <c r="O22" s="33">
        <f t="shared" si="6"/>
        <v>7.71</v>
      </c>
      <c r="P22" s="33">
        <f t="shared" si="7"/>
        <v>54.25</v>
      </c>
      <c r="Q22" s="33">
        <f t="shared" si="8"/>
        <v>7.71</v>
      </c>
      <c r="R22" s="33">
        <f t="shared" si="9"/>
        <v>131.25</v>
      </c>
      <c r="S22" s="33">
        <f t="shared" si="10"/>
        <v>131.25</v>
      </c>
      <c r="T22" s="33">
        <f t="shared" si="11"/>
        <v>54.25</v>
      </c>
      <c r="U22" s="33">
        <f t="shared" si="12"/>
        <v>54.25</v>
      </c>
      <c r="V22" s="33">
        <f t="shared" si="13"/>
        <v>54.25</v>
      </c>
      <c r="W22" s="33">
        <v>7.71</v>
      </c>
      <c r="X22" s="33">
        <f t="shared" si="14"/>
        <v>54.25</v>
      </c>
      <c r="Y22" s="33">
        <f t="shared" si="15"/>
        <v>124.25</v>
      </c>
      <c r="Z22" s="33">
        <f t="shared" si="16"/>
        <v>54.25</v>
      </c>
      <c r="AA22" s="33" t="s">
        <v>53</v>
      </c>
      <c r="AB22" s="37">
        <f t="shared" si="17"/>
        <v>54.25</v>
      </c>
      <c r="AC22" s="37">
        <f t="shared" si="18"/>
        <v>113.75</v>
      </c>
      <c r="AD22" s="33" t="s">
        <v>53</v>
      </c>
      <c r="AE22" s="31">
        <f t="shared" si="19"/>
        <v>54.25</v>
      </c>
      <c r="AF22" s="33" t="s">
        <v>53</v>
      </c>
      <c r="AG22" s="38">
        <f t="shared" si="20"/>
        <v>143.889375</v>
      </c>
      <c r="AH22" s="32">
        <f t="shared" si="21"/>
        <v>143.889375</v>
      </c>
      <c r="AI22" s="33">
        <f t="shared" si="22"/>
        <v>175</v>
      </c>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7"/>
      <c r="CK22" s="7"/>
      <c r="CL22" s="7"/>
      <c r="CM22" s="7"/>
      <c r="CN22" s="7"/>
      <c r="CO22" s="7"/>
      <c r="CP22" s="7"/>
      <c r="CQ22" s="7"/>
      <c r="CR22" s="7"/>
      <c r="CS22" s="7"/>
      <c r="CT22" s="7"/>
      <c r="CU22" s="7"/>
    </row>
    <row r="23" spans="1:99" s="8" customFormat="1" ht="15">
      <c r="A23" s="113"/>
      <c r="B23" s="35">
        <v>87103</v>
      </c>
      <c r="C23" s="35">
        <v>87103</v>
      </c>
      <c r="D23" s="30" t="s">
        <v>51</v>
      </c>
      <c r="E23" s="36" t="s">
        <v>69</v>
      </c>
      <c r="F23" s="13">
        <v>155</v>
      </c>
      <c r="G23" s="13">
        <f t="shared" si="23"/>
        <v>84.08749999999999</v>
      </c>
      <c r="H23" s="33">
        <f t="shared" si="2"/>
        <v>48.05</v>
      </c>
      <c r="I23" s="33">
        <f t="shared" si="0"/>
        <v>100.75</v>
      </c>
      <c r="J23" s="33">
        <f t="shared" si="3"/>
        <v>50.4525</v>
      </c>
      <c r="K23" s="33">
        <f t="shared" si="1"/>
        <v>96.79750000000001</v>
      </c>
      <c r="L23" s="33">
        <v>17.39</v>
      </c>
      <c r="M23" s="33">
        <f t="shared" si="4"/>
        <v>48.05</v>
      </c>
      <c r="N23" s="33">
        <f t="shared" si="5"/>
        <v>96.79750000000001</v>
      </c>
      <c r="O23" s="33">
        <f t="shared" si="6"/>
        <v>11.37</v>
      </c>
      <c r="P23" s="33">
        <f t="shared" si="7"/>
        <v>48.05</v>
      </c>
      <c r="Q23" s="33">
        <f t="shared" si="8"/>
        <v>11.37</v>
      </c>
      <c r="R23" s="33">
        <f t="shared" si="9"/>
        <v>116.25</v>
      </c>
      <c r="S23" s="33">
        <f t="shared" si="10"/>
        <v>116.25</v>
      </c>
      <c r="T23" s="33">
        <f t="shared" si="11"/>
        <v>48.05</v>
      </c>
      <c r="U23" s="33">
        <f t="shared" si="12"/>
        <v>48.05</v>
      </c>
      <c r="V23" s="33">
        <f t="shared" si="13"/>
        <v>48.05</v>
      </c>
      <c r="W23" s="33">
        <v>11.37</v>
      </c>
      <c r="X23" s="33">
        <f t="shared" si="14"/>
        <v>48.05</v>
      </c>
      <c r="Y23" s="33">
        <f t="shared" si="15"/>
        <v>110.05</v>
      </c>
      <c r="Z23" s="33">
        <f t="shared" si="16"/>
        <v>48.05</v>
      </c>
      <c r="AA23" s="33" t="s">
        <v>53</v>
      </c>
      <c r="AB23" s="37">
        <f t="shared" si="17"/>
        <v>48.05</v>
      </c>
      <c r="AC23" s="37">
        <f t="shared" si="18"/>
        <v>100.75</v>
      </c>
      <c r="AD23" s="33" t="s">
        <v>53</v>
      </c>
      <c r="AE23" s="31">
        <f t="shared" si="19"/>
        <v>48.05</v>
      </c>
      <c r="AF23" s="33" t="s">
        <v>53</v>
      </c>
      <c r="AG23" s="38">
        <f t="shared" si="20"/>
        <v>127.444875</v>
      </c>
      <c r="AH23" s="32">
        <f t="shared" si="21"/>
        <v>127.444875</v>
      </c>
      <c r="AI23" s="33">
        <f t="shared" si="22"/>
        <v>155</v>
      </c>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7"/>
      <c r="CK23" s="7"/>
      <c r="CL23" s="7"/>
      <c r="CM23" s="7"/>
      <c r="CN23" s="7"/>
      <c r="CO23" s="7"/>
      <c r="CP23" s="7"/>
      <c r="CQ23" s="7"/>
      <c r="CR23" s="7"/>
      <c r="CS23" s="7"/>
      <c r="CT23" s="7"/>
      <c r="CU23" s="7"/>
    </row>
    <row r="24" spans="1:99" s="8" customFormat="1" ht="15">
      <c r="A24" s="113"/>
      <c r="B24" s="35">
        <v>90226</v>
      </c>
      <c r="C24" s="35">
        <v>90226</v>
      </c>
      <c r="D24" s="30" t="s">
        <v>51</v>
      </c>
      <c r="E24" s="36" t="s">
        <v>70</v>
      </c>
      <c r="F24" s="13">
        <v>79</v>
      </c>
      <c r="G24" s="13">
        <f t="shared" si="23"/>
        <v>42.857499999999995</v>
      </c>
      <c r="H24" s="33">
        <f t="shared" si="2"/>
        <v>24.49</v>
      </c>
      <c r="I24" s="33">
        <f t="shared" si="0"/>
        <v>51.35</v>
      </c>
      <c r="J24" s="33">
        <f t="shared" si="3"/>
        <v>25.7145</v>
      </c>
      <c r="K24" s="33">
        <f t="shared" si="1"/>
        <v>49.3355</v>
      </c>
      <c r="L24" s="33" t="s">
        <v>53</v>
      </c>
      <c r="M24" s="33">
        <f t="shared" si="4"/>
        <v>24.49</v>
      </c>
      <c r="N24" s="33">
        <f t="shared" si="5"/>
        <v>49.3355</v>
      </c>
      <c r="O24" s="33" t="str">
        <f t="shared" si="6"/>
        <v>Medicaid APG</v>
      </c>
      <c r="P24" s="33">
        <f t="shared" si="7"/>
        <v>24.49</v>
      </c>
      <c r="Q24" s="33" t="str">
        <f t="shared" si="8"/>
        <v>Medicaid APG</v>
      </c>
      <c r="R24" s="33">
        <f t="shared" si="9"/>
        <v>59.25</v>
      </c>
      <c r="S24" s="33">
        <f t="shared" si="10"/>
        <v>59.25</v>
      </c>
      <c r="T24" s="33">
        <f t="shared" si="11"/>
        <v>24.49</v>
      </c>
      <c r="U24" s="33">
        <f t="shared" si="12"/>
        <v>24.49</v>
      </c>
      <c r="V24" s="33">
        <f t="shared" si="13"/>
        <v>24.49</v>
      </c>
      <c r="W24" s="33" t="s">
        <v>53</v>
      </c>
      <c r="X24" s="33">
        <f t="shared" si="14"/>
        <v>24.49</v>
      </c>
      <c r="Y24" s="33">
        <f t="shared" si="15"/>
        <v>56.089999999999996</v>
      </c>
      <c r="Z24" s="33">
        <f t="shared" si="16"/>
        <v>24.49</v>
      </c>
      <c r="AA24" s="33" t="s">
        <v>53</v>
      </c>
      <c r="AB24" s="37">
        <f t="shared" si="17"/>
        <v>24.49</v>
      </c>
      <c r="AC24" s="37">
        <f t="shared" si="18"/>
        <v>51.35</v>
      </c>
      <c r="AD24" s="33" t="s">
        <v>53</v>
      </c>
      <c r="AE24" s="31">
        <f t="shared" si="19"/>
        <v>24.49</v>
      </c>
      <c r="AF24" s="33" t="s">
        <v>53</v>
      </c>
      <c r="AG24" s="38">
        <f t="shared" si="20"/>
        <v>64.955775</v>
      </c>
      <c r="AH24" s="32">
        <f t="shared" si="21"/>
        <v>64.955775</v>
      </c>
      <c r="AI24" s="33">
        <f t="shared" si="22"/>
        <v>79</v>
      </c>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7"/>
      <c r="CK24" s="7"/>
      <c r="CL24" s="7"/>
      <c r="CM24" s="7"/>
      <c r="CN24" s="7"/>
      <c r="CO24" s="7"/>
      <c r="CP24" s="7"/>
      <c r="CQ24" s="7"/>
      <c r="CR24" s="7"/>
      <c r="CS24" s="7"/>
      <c r="CT24" s="7"/>
      <c r="CU24" s="7"/>
    </row>
    <row r="25" spans="1:99" s="8" customFormat="1" ht="15">
      <c r="A25" s="113"/>
      <c r="B25" s="35">
        <v>90227</v>
      </c>
      <c r="C25" s="35">
        <v>90227</v>
      </c>
      <c r="D25" s="30" t="s">
        <v>51</v>
      </c>
      <c r="E25" s="36" t="s">
        <v>71</v>
      </c>
      <c r="F25" s="13">
        <v>79</v>
      </c>
      <c r="G25" s="13">
        <f t="shared" si="23"/>
        <v>42.857499999999995</v>
      </c>
      <c r="H25" s="33">
        <f t="shared" si="2"/>
        <v>24.49</v>
      </c>
      <c r="I25" s="33">
        <f t="shared" si="0"/>
        <v>51.35</v>
      </c>
      <c r="J25" s="33">
        <f t="shared" si="3"/>
        <v>25.7145</v>
      </c>
      <c r="K25" s="33">
        <f t="shared" si="1"/>
        <v>49.3355</v>
      </c>
      <c r="L25" s="33" t="s">
        <v>53</v>
      </c>
      <c r="M25" s="33">
        <f t="shared" si="4"/>
        <v>24.49</v>
      </c>
      <c r="N25" s="33">
        <f t="shared" si="5"/>
        <v>49.3355</v>
      </c>
      <c r="O25" s="33" t="str">
        <f t="shared" si="6"/>
        <v>Medicaid APG</v>
      </c>
      <c r="P25" s="33">
        <f t="shared" si="7"/>
        <v>24.49</v>
      </c>
      <c r="Q25" s="33" t="str">
        <f t="shared" si="8"/>
        <v>Medicaid APG</v>
      </c>
      <c r="R25" s="33">
        <f t="shared" si="9"/>
        <v>59.25</v>
      </c>
      <c r="S25" s="33">
        <f t="shared" si="10"/>
        <v>59.25</v>
      </c>
      <c r="T25" s="33">
        <f t="shared" si="11"/>
        <v>24.49</v>
      </c>
      <c r="U25" s="33">
        <f t="shared" si="12"/>
        <v>24.49</v>
      </c>
      <c r="V25" s="33">
        <f t="shared" si="13"/>
        <v>24.49</v>
      </c>
      <c r="W25" s="33" t="s">
        <v>53</v>
      </c>
      <c r="X25" s="33">
        <f t="shared" si="14"/>
        <v>24.49</v>
      </c>
      <c r="Y25" s="33">
        <f t="shared" si="15"/>
        <v>56.089999999999996</v>
      </c>
      <c r="Z25" s="33">
        <f t="shared" si="16"/>
        <v>24.49</v>
      </c>
      <c r="AA25" s="33" t="s">
        <v>53</v>
      </c>
      <c r="AB25" s="37">
        <f t="shared" si="17"/>
        <v>24.49</v>
      </c>
      <c r="AC25" s="37">
        <f t="shared" si="18"/>
        <v>51.35</v>
      </c>
      <c r="AD25" s="33" t="s">
        <v>53</v>
      </c>
      <c r="AE25" s="31">
        <f t="shared" si="19"/>
        <v>24.49</v>
      </c>
      <c r="AF25" s="33" t="s">
        <v>53</v>
      </c>
      <c r="AG25" s="38">
        <f t="shared" si="20"/>
        <v>64.955775</v>
      </c>
      <c r="AH25" s="32">
        <f t="shared" si="21"/>
        <v>64.955775</v>
      </c>
      <c r="AI25" s="33">
        <f t="shared" si="22"/>
        <v>79</v>
      </c>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7"/>
      <c r="CK25" s="7"/>
      <c r="CL25" s="7"/>
      <c r="CM25" s="7"/>
      <c r="CN25" s="7"/>
      <c r="CO25" s="7"/>
      <c r="CP25" s="7"/>
      <c r="CQ25" s="7"/>
      <c r="CR25" s="7"/>
      <c r="CS25" s="7"/>
      <c r="CT25" s="7"/>
      <c r="CU25" s="7"/>
    </row>
    <row r="26" spans="1:99" s="8" customFormat="1" ht="15">
      <c r="A26" s="113"/>
      <c r="B26" s="35">
        <v>90228</v>
      </c>
      <c r="C26" s="35">
        <v>90228</v>
      </c>
      <c r="D26" s="30" t="s">
        <v>51</v>
      </c>
      <c r="E26" s="36" t="s">
        <v>72</v>
      </c>
      <c r="F26" s="13">
        <v>79</v>
      </c>
      <c r="G26" s="13">
        <f t="shared" si="23"/>
        <v>42.857499999999995</v>
      </c>
      <c r="H26" s="33">
        <f t="shared" si="2"/>
        <v>24.49</v>
      </c>
      <c r="I26" s="33">
        <f t="shared" si="0"/>
        <v>51.35</v>
      </c>
      <c r="J26" s="33">
        <f t="shared" si="3"/>
        <v>25.7145</v>
      </c>
      <c r="K26" s="33">
        <f t="shared" si="1"/>
        <v>49.3355</v>
      </c>
      <c r="L26" s="33" t="s">
        <v>53</v>
      </c>
      <c r="M26" s="33">
        <f t="shared" si="4"/>
        <v>24.49</v>
      </c>
      <c r="N26" s="33">
        <f t="shared" si="5"/>
        <v>49.3355</v>
      </c>
      <c r="O26" s="33" t="str">
        <f t="shared" si="6"/>
        <v>Medicaid APG</v>
      </c>
      <c r="P26" s="33">
        <f t="shared" si="7"/>
        <v>24.49</v>
      </c>
      <c r="Q26" s="33" t="str">
        <f t="shared" si="8"/>
        <v>Medicaid APG</v>
      </c>
      <c r="R26" s="33">
        <f t="shared" si="9"/>
        <v>59.25</v>
      </c>
      <c r="S26" s="33">
        <f t="shared" si="10"/>
        <v>59.25</v>
      </c>
      <c r="T26" s="33">
        <f t="shared" si="11"/>
        <v>24.49</v>
      </c>
      <c r="U26" s="33">
        <f t="shared" si="12"/>
        <v>24.49</v>
      </c>
      <c r="V26" s="33">
        <f t="shared" si="13"/>
        <v>24.49</v>
      </c>
      <c r="W26" s="33" t="s">
        <v>53</v>
      </c>
      <c r="X26" s="33">
        <f t="shared" si="14"/>
        <v>24.49</v>
      </c>
      <c r="Y26" s="33">
        <f t="shared" si="15"/>
        <v>56.089999999999996</v>
      </c>
      <c r="Z26" s="33">
        <f t="shared" si="16"/>
        <v>24.49</v>
      </c>
      <c r="AA26" s="33" t="s">
        <v>53</v>
      </c>
      <c r="AB26" s="37">
        <f t="shared" si="17"/>
        <v>24.49</v>
      </c>
      <c r="AC26" s="37">
        <f t="shared" si="18"/>
        <v>51.35</v>
      </c>
      <c r="AD26" s="33" t="s">
        <v>53</v>
      </c>
      <c r="AE26" s="31">
        <f t="shared" si="19"/>
        <v>24.49</v>
      </c>
      <c r="AF26" s="33" t="s">
        <v>53</v>
      </c>
      <c r="AG26" s="38">
        <f t="shared" si="20"/>
        <v>64.955775</v>
      </c>
      <c r="AH26" s="32">
        <f t="shared" si="21"/>
        <v>64.955775</v>
      </c>
      <c r="AI26" s="33">
        <f t="shared" si="22"/>
        <v>79</v>
      </c>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7"/>
      <c r="CK26" s="7"/>
      <c r="CL26" s="7"/>
      <c r="CM26" s="7"/>
      <c r="CN26" s="7"/>
      <c r="CO26" s="7"/>
      <c r="CP26" s="7"/>
      <c r="CQ26" s="7"/>
      <c r="CR26" s="7"/>
      <c r="CS26" s="7"/>
      <c r="CT26" s="7"/>
      <c r="CU26" s="7"/>
    </row>
    <row r="27" spans="1:99" s="8" customFormat="1" ht="15">
      <c r="A27" s="113"/>
      <c r="B27" s="35">
        <v>90260</v>
      </c>
      <c r="C27" s="35">
        <v>90260</v>
      </c>
      <c r="D27" s="30" t="s">
        <v>51</v>
      </c>
      <c r="E27" s="36" t="s">
        <v>73</v>
      </c>
      <c r="F27" s="13">
        <v>237</v>
      </c>
      <c r="G27" s="13">
        <f t="shared" si="23"/>
        <v>128.5725</v>
      </c>
      <c r="H27" s="33">
        <f t="shared" si="2"/>
        <v>73.47</v>
      </c>
      <c r="I27" s="33">
        <f t="shared" si="0"/>
        <v>154.05</v>
      </c>
      <c r="J27" s="33">
        <f t="shared" si="3"/>
        <v>77.1435</v>
      </c>
      <c r="K27" s="33">
        <f t="shared" si="1"/>
        <v>148.00650000000002</v>
      </c>
      <c r="L27" s="33" t="s">
        <v>53</v>
      </c>
      <c r="M27" s="33">
        <f t="shared" si="4"/>
        <v>73.47</v>
      </c>
      <c r="N27" s="33">
        <f t="shared" si="5"/>
        <v>148.00650000000002</v>
      </c>
      <c r="O27" s="33" t="str">
        <f t="shared" si="6"/>
        <v>Medicaid APG</v>
      </c>
      <c r="P27" s="33">
        <f t="shared" si="7"/>
        <v>73.47</v>
      </c>
      <c r="Q27" s="33" t="str">
        <f t="shared" si="8"/>
        <v>Medicaid APG</v>
      </c>
      <c r="R27" s="33">
        <f t="shared" si="9"/>
        <v>177.75</v>
      </c>
      <c r="S27" s="33">
        <f t="shared" si="10"/>
        <v>177.75</v>
      </c>
      <c r="T27" s="33">
        <f t="shared" si="11"/>
        <v>73.47</v>
      </c>
      <c r="U27" s="33">
        <f t="shared" si="12"/>
        <v>73.47</v>
      </c>
      <c r="V27" s="33">
        <f t="shared" si="13"/>
        <v>73.47</v>
      </c>
      <c r="W27" s="33" t="s">
        <v>53</v>
      </c>
      <c r="X27" s="33">
        <f t="shared" si="14"/>
        <v>73.47</v>
      </c>
      <c r="Y27" s="33">
        <f t="shared" si="15"/>
        <v>168.26999999999998</v>
      </c>
      <c r="Z27" s="33">
        <f t="shared" si="16"/>
        <v>73.47</v>
      </c>
      <c r="AA27" s="33" t="s">
        <v>53</v>
      </c>
      <c r="AB27" s="37">
        <f t="shared" si="17"/>
        <v>73.47</v>
      </c>
      <c r="AC27" s="37">
        <f t="shared" si="18"/>
        <v>154.05</v>
      </c>
      <c r="AD27" s="33" t="s">
        <v>53</v>
      </c>
      <c r="AE27" s="31">
        <f t="shared" si="19"/>
        <v>73.47</v>
      </c>
      <c r="AF27" s="33" t="s">
        <v>53</v>
      </c>
      <c r="AG27" s="38">
        <f t="shared" si="20"/>
        <v>194.867325</v>
      </c>
      <c r="AH27" s="32">
        <f t="shared" si="21"/>
        <v>194.867325</v>
      </c>
      <c r="AI27" s="33">
        <f t="shared" si="22"/>
        <v>237</v>
      </c>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7"/>
      <c r="CK27" s="7"/>
      <c r="CL27" s="7"/>
      <c r="CM27" s="7"/>
      <c r="CN27" s="7"/>
      <c r="CO27" s="7"/>
      <c r="CP27" s="7"/>
      <c r="CQ27" s="7"/>
      <c r="CR27" s="7"/>
      <c r="CS27" s="7"/>
      <c r="CT27" s="7"/>
      <c r="CU27" s="7"/>
    </row>
    <row r="28" spans="1:99" s="8" customFormat="1" ht="15">
      <c r="A28" s="113"/>
      <c r="B28" s="35">
        <v>90286</v>
      </c>
      <c r="C28" s="35">
        <v>90286</v>
      </c>
      <c r="D28" s="30" t="s">
        <v>51</v>
      </c>
      <c r="E28" s="36" t="s">
        <v>74</v>
      </c>
      <c r="F28" s="13">
        <v>368</v>
      </c>
      <c r="G28" s="13">
        <f t="shared" si="23"/>
        <v>199.64</v>
      </c>
      <c r="H28" s="33">
        <f t="shared" si="2"/>
        <v>114.08</v>
      </c>
      <c r="I28" s="33">
        <f t="shared" si="0"/>
        <v>239.20000000000002</v>
      </c>
      <c r="J28" s="33">
        <f t="shared" si="3"/>
        <v>119.784</v>
      </c>
      <c r="K28" s="33">
        <f t="shared" si="1"/>
        <v>229.81600000000003</v>
      </c>
      <c r="L28" s="33" t="s">
        <v>53</v>
      </c>
      <c r="M28" s="33">
        <f t="shared" si="4"/>
        <v>114.08</v>
      </c>
      <c r="N28" s="33">
        <f t="shared" si="5"/>
        <v>229.81600000000003</v>
      </c>
      <c r="O28" s="33" t="str">
        <f t="shared" si="6"/>
        <v>Medicaid APG</v>
      </c>
      <c r="P28" s="33">
        <f t="shared" si="7"/>
        <v>114.08</v>
      </c>
      <c r="Q28" s="33" t="str">
        <f t="shared" si="8"/>
        <v>Medicaid APG</v>
      </c>
      <c r="R28" s="33">
        <f t="shared" si="9"/>
        <v>276</v>
      </c>
      <c r="S28" s="33">
        <f t="shared" si="10"/>
        <v>276</v>
      </c>
      <c r="T28" s="33">
        <f t="shared" si="11"/>
        <v>114.08</v>
      </c>
      <c r="U28" s="33">
        <f t="shared" si="12"/>
        <v>114.08</v>
      </c>
      <c r="V28" s="33">
        <f t="shared" si="13"/>
        <v>114.08</v>
      </c>
      <c r="W28" s="33" t="s">
        <v>53</v>
      </c>
      <c r="X28" s="33">
        <f t="shared" si="14"/>
        <v>114.08</v>
      </c>
      <c r="Y28" s="33">
        <f t="shared" si="15"/>
        <v>261.28</v>
      </c>
      <c r="Z28" s="33">
        <f t="shared" si="16"/>
        <v>114.08</v>
      </c>
      <c r="AA28" s="33" t="s">
        <v>53</v>
      </c>
      <c r="AB28" s="37">
        <f t="shared" si="17"/>
        <v>114.08</v>
      </c>
      <c r="AC28" s="37">
        <f t="shared" si="18"/>
        <v>239.20000000000002</v>
      </c>
      <c r="AD28" s="33" t="s">
        <v>53</v>
      </c>
      <c r="AE28" s="31">
        <f t="shared" si="19"/>
        <v>114.08</v>
      </c>
      <c r="AF28" s="33" t="s">
        <v>53</v>
      </c>
      <c r="AG28" s="38">
        <f t="shared" si="20"/>
        <v>302.5788</v>
      </c>
      <c r="AH28" s="32">
        <f t="shared" si="21"/>
        <v>302.5788</v>
      </c>
      <c r="AI28" s="33">
        <f t="shared" si="22"/>
        <v>368</v>
      </c>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7"/>
      <c r="CK28" s="7"/>
      <c r="CL28" s="7"/>
      <c r="CM28" s="7"/>
      <c r="CN28" s="7"/>
      <c r="CO28" s="7"/>
      <c r="CP28" s="7"/>
      <c r="CQ28" s="7"/>
      <c r="CR28" s="7"/>
      <c r="CS28" s="7"/>
      <c r="CT28" s="7"/>
      <c r="CU28" s="7"/>
    </row>
    <row r="29" spans="1:99" s="8" customFormat="1" ht="15">
      <c r="A29" s="113"/>
      <c r="B29" s="35">
        <v>90325</v>
      </c>
      <c r="C29" s="35">
        <v>90325</v>
      </c>
      <c r="D29" s="30" t="s">
        <v>51</v>
      </c>
      <c r="E29" s="36" t="s">
        <v>75</v>
      </c>
      <c r="F29" s="13">
        <v>58</v>
      </c>
      <c r="G29" s="13">
        <f t="shared" si="23"/>
        <v>31.465</v>
      </c>
      <c r="H29" s="33">
        <f t="shared" si="2"/>
        <v>17.98</v>
      </c>
      <c r="I29" s="33">
        <f t="shared" si="0"/>
        <v>37.7</v>
      </c>
      <c r="J29" s="33">
        <f t="shared" si="3"/>
        <v>18.879</v>
      </c>
      <c r="K29" s="33">
        <f t="shared" si="1"/>
        <v>36.221000000000004</v>
      </c>
      <c r="L29" s="33" t="s">
        <v>53</v>
      </c>
      <c r="M29" s="33">
        <f t="shared" si="4"/>
        <v>17.98</v>
      </c>
      <c r="N29" s="33">
        <f t="shared" si="5"/>
        <v>36.221000000000004</v>
      </c>
      <c r="O29" s="33" t="str">
        <f t="shared" si="6"/>
        <v>Medicaid APG</v>
      </c>
      <c r="P29" s="33">
        <f t="shared" si="7"/>
        <v>17.98</v>
      </c>
      <c r="Q29" s="33" t="str">
        <f t="shared" si="8"/>
        <v>Medicaid APG</v>
      </c>
      <c r="R29" s="33">
        <f t="shared" si="9"/>
        <v>43.5</v>
      </c>
      <c r="S29" s="33">
        <f t="shared" si="10"/>
        <v>43.5</v>
      </c>
      <c r="T29" s="33">
        <f t="shared" si="11"/>
        <v>17.98</v>
      </c>
      <c r="U29" s="33">
        <f t="shared" si="12"/>
        <v>17.98</v>
      </c>
      <c r="V29" s="33">
        <f t="shared" si="13"/>
        <v>17.98</v>
      </c>
      <c r="W29" s="33" t="s">
        <v>53</v>
      </c>
      <c r="X29" s="33">
        <f t="shared" si="14"/>
        <v>17.98</v>
      </c>
      <c r="Y29" s="33">
        <f t="shared" si="15"/>
        <v>41.18</v>
      </c>
      <c r="Z29" s="33">
        <f t="shared" si="16"/>
        <v>17.98</v>
      </c>
      <c r="AA29" s="33" t="s">
        <v>53</v>
      </c>
      <c r="AB29" s="37">
        <f t="shared" si="17"/>
        <v>17.98</v>
      </c>
      <c r="AC29" s="37">
        <f t="shared" si="18"/>
        <v>37.7</v>
      </c>
      <c r="AD29" s="33" t="s">
        <v>53</v>
      </c>
      <c r="AE29" s="31">
        <f t="shared" si="19"/>
        <v>17.98</v>
      </c>
      <c r="AF29" s="33" t="s">
        <v>53</v>
      </c>
      <c r="AG29" s="38">
        <f t="shared" si="20"/>
        <v>47.68905</v>
      </c>
      <c r="AH29" s="32">
        <f t="shared" si="21"/>
        <v>47.68905</v>
      </c>
      <c r="AI29" s="33">
        <f t="shared" si="22"/>
        <v>58</v>
      </c>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7"/>
      <c r="CK29" s="7"/>
      <c r="CL29" s="7"/>
      <c r="CM29" s="7"/>
      <c r="CN29" s="7"/>
      <c r="CO29" s="7"/>
      <c r="CP29" s="7"/>
      <c r="CQ29" s="7"/>
      <c r="CR29" s="7"/>
      <c r="CS29" s="7"/>
      <c r="CT29" s="7"/>
      <c r="CU29" s="7"/>
    </row>
    <row r="30" spans="1:99" s="8" customFormat="1" ht="15">
      <c r="A30" s="113"/>
      <c r="B30" s="35">
        <v>80009</v>
      </c>
      <c r="C30" s="29">
        <v>84153</v>
      </c>
      <c r="D30" s="30" t="s">
        <v>76</v>
      </c>
      <c r="E30" s="36" t="s">
        <v>77</v>
      </c>
      <c r="F30" s="13">
        <v>37</v>
      </c>
      <c r="G30" s="13">
        <f t="shared" si="23"/>
        <v>20.0725</v>
      </c>
      <c r="H30" s="33">
        <f t="shared" si="2"/>
        <v>11.47</v>
      </c>
      <c r="I30" s="33">
        <f t="shared" si="0"/>
        <v>24.05</v>
      </c>
      <c r="J30" s="33">
        <f t="shared" si="3"/>
        <v>12.043500000000002</v>
      </c>
      <c r="K30" s="33">
        <f t="shared" si="1"/>
        <v>23.1065</v>
      </c>
      <c r="L30" s="33">
        <v>17.37</v>
      </c>
      <c r="M30" s="33">
        <f t="shared" si="4"/>
        <v>11.47</v>
      </c>
      <c r="N30" s="33">
        <f t="shared" si="5"/>
        <v>23.1065</v>
      </c>
      <c r="O30" s="33">
        <f t="shared" si="6"/>
        <v>18.39</v>
      </c>
      <c r="P30" s="33">
        <f t="shared" si="7"/>
        <v>11.47</v>
      </c>
      <c r="Q30" s="33">
        <f t="shared" si="8"/>
        <v>18.39</v>
      </c>
      <c r="R30" s="33">
        <f t="shared" si="9"/>
        <v>27.75</v>
      </c>
      <c r="S30" s="33">
        <f t="shared" si="10"/>
        <v>27.75</v>
      </c>
      <c r="T30" s="33">
        <f t="shared" si="11"/>
        <v>11.47</v>
      </c>
      <c r="U30" s="33">
        <f t="shared" si="12"/>
        <v>11.47</v>
      </c>
      <c r="V30" s="33">
        <f t="shared" si="13"/>
        <v>11.47</v>
      </c>
      <c r="W30" s="95">
        <v>18.39</v>
      </c>
      <c r="X30" s="33">
        <f t="shared" si="14"/>
        <v>11.47</v>
      </c>
      <c r="Y30" s="33">
        <f t="shared" si="15"/>
        <v>26.27</v>
      </c>
      <c r="Z30" s="33">
        <f t="shared" si="16"/>
        <v>11.47</v>
      </c>
      <c r="AA30" s="33" t="s">
        <v>53</v>
      </c>
      <c r="AB30" s="37">
        <f t="shared" si="17"/>
        <v>11.47</v>
      </c>
      <c r="AC30" s="37">
        <f t="shared" si="18"/>
        <v>24.05</v>
      </c>
      <c r="AD30" s="33" t="s">
        <v>53</v>
      </c>
      <c r="AE30" s="31">
        <f t="shared" si="19"/>
        <v>11.47</v>
      </c>
      <c r="AF30" s="33" t="s">
        <v>53</v>
      </c>
      <c r="AG30" s="38">
        <f t="shared" si="20"/>
        <v>30.422325</v>
      </c>
      <c r="AH30" s="32">
        <f t="shared" si="21"/>
        <v>30.422325</v>
      </c>
      <c r="AI30" s="33">
        <f t="shared" si="22"/>
        <v>37</v>
      </c>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7"/>
      <c r="CK30" s="7"/>
      <c r="CL30" s="7"/>
      <c r="CM30" s="7"/>
      <c r="CN30" s="7"/>
      <c r="CO30" s="7"/>
      <c r="CP30" s="7"/>
      <c r="CQ30" s="7"/>
      <c r="CR30" s="7"/>
      <c r="CS30" s="7"/>
      <c r="CT30" s="7"/>
      <c r="CU30" s="7"/>
    </row>
    <row r="31" spans="1:99" s="8" customFormat="1" ht="15">
      <c r="A31" s="113"/>
      <c r="B31" s="35">
        <v>80025</v>
      </c>
      <c r="C31" s="35">
        <v>80025</v>
      </c>
      <c r="D31" s="30" t="s">
        <v>76</v>
      </c>
      <c r="E31" s="36" t="s">
        <v>78</v>
      </c>
      <c r="F31" s="13">
        <v>109</v>
      </c>
      <c r="G31" s="13">
        <f t="shared" si="23"/>
        <v>59.1325</v>
      </c>
      <c r="H31" s="33">
        <f t="shared" si="2"/>
        <v>33.79</v>
      </c>
      <c r="I31" s="33">
        <f t="shared" si="0"/>
        <v>70.85000000000001</v>
      </c>
      <c r="J31" s="33">
        <f t="shared" si="3"/>
        <v>35.4795</v>
      </c>
      <c r="K31" s="33">
        <f t="shared" si="1"/>
        <v>68.07050000000001</v>
      </c>
      <c r="L31" s="33" t="s">
        <v>53</v>
      </c>
      <c r="M31" s="33">
        <f t="shared" si="4"/>
        <v>33.79</v>
      </c>
      <c r="N31" s="33">
        <f t="shared" si="5"/>
        <v>68.07050000000001</v>
      </c>
      <c r="O31" s="33" t="str">
        <f t="shared" si="6"/>
        <v>Medicaid APG</v>
      </c>
      <c r="P31" s="33">
        <f t="shared" si="7"/>
        <v>33.79</v>
      </c>
      <c r="Q31" s="33" t="str">
        <f t="shared" si="8"/>
        <v>Medicaid APG</v>
      </c>
      <c r="R31" s="33">
        <f t="shared" si="9"/>
        <v>81.75</v>
      </c>
      <c r="S31" s="33">
        <f t="shared" si="10"/>
        <v>81.75</v>
      </c>
      <c r="T31" s="33">
        <f t="shared" si="11"/>
        <v>33.79</v>
      </c>
      <c r="U31" s="33">
        <f t="shared" si="12"/>
        <v>33.79</v>
      </c>
      <c r="V31" s="33">
        <f t="shared" si="13"/>
        <v>33.79</v>
      </c>
      <c r="W31" s="33" t="s">
        <v>53</v>
      </c>
      <c r="X31" s="33">
        <f t="shared" si="14"/>
        <v>33.79</v>
      </c>
      <c r="Y31" s="33">
        <f t="shared" si="15"/>
        <v>77.39</v>
      </c>
      <c r="Z31" s="33">
        <f t="shared" si="16"/>
        <v>33.79</v>
      </c>
      <c r="AA31" s="33" t="s">
        <v>53</v>
      </c>
      <c r="AB31" s="37">
        <f t="shared" si="17"/>
        <v>33.79</v>
      </c>
      <c r="AC31" s="37">
        <f t="shared" si="18"/>
        <v>70.85000000000001</v>
      </c>
      <c r="AD31" s="33" t="s">
        <v>53</v>
      </c>
      <c r="AE31" s="31">
        <f t="shared" si="19"/>
        <v>33.79</v>
      </c>
      <c r="AF31" s="33" t="s">
        <v>53</v>
      </c>
      <c r="AG31" s="38">
        <f t="shared" si="20"/>
        <v>89.622525</v>
      </c>
      <c r="AH31" s="32">
        <f t="shared" si="21"/>
        <v>89.622525</v>
      </c>
      <c r="AI31" s="33">
        <f t="shared" si="22"/>
        <v>109</v>
      </c>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7"/>
      <c r="CK31" s="7"/>
      <c r="CL31" s="7"/>
      <c r="CM31" s="7"/>
      <c r="CN31" s="7"/>
      <c r="CO31" s="7"/>
      <c r="CP31" s="7"/>
      <c r="CQ31" s="7"/>
      <c r="CR31" s="7"/>
      <c r="CS31" s="7"/>
      <c r="CT31" s="7"/>
      <c r="CU31" s="7"/>
    </row>
    <row r="32" spans="1:99" s="8" customFormat="1" ht="15">
      <c r="A32" s="113"/>
      <c r="B32" s="35">
        <v>80203</v>
      </c>
      <c r="C32" s="35">
        <v>80203</v>
      </c>
      <c r="D32" s="30" t="s">
        <v>76</v>
      </c>
      <c r="E32" s="36" t="s">
        <v>79</v>
      </c>
      <c r="F32" s="13">
        <v>139</v>
      </c>
      <c r="G32" s="13">
        <f t="shared" si="23"/>
        <v>75.4075</v>
      </c>
      <c r="H32" s="33">
        <f t="shared" si="2"/>
        <v>43.089999999999996</v>
      </c>
      <c r="I32" s="33">
        <f t="shared" si="0"/>
        <v>90.35000000000001</v>
      </c>
      <c r="J32" s="33">
        <f t="shared" si="3"/>
        <v>45.244499999999995</v>
      </c>
      <c r="K32" s="33">
        <f t="shared" si="1"/>
        <v>86.80550000000001</v>
      </c>
      <c r="L32" s="33">
        <v>12.52</v>
      </c>
      <c r="M32" s="33">
        <f t="shared" si="4"/>
        <v>43.089999999999996</v>
      </c>
      <c r="N32" s="33">
        <f t="shared" si="5"/>
        <v>86.80550000000001</v>
      </c>
      <c r="O32" s="33">
        <f t="shared" si="6"/>
        <v>10.5</v>
      </c>
      <c r="P32" s="33">
        <f t="shared" si="7"/>
        <v>43.089999999999996</v>
      </c>
      <c r="Q32" s="33">
        <f t="shared" si="8"/>
        <v>10.5</v>
      </c>
      <c r="R32" s="33">
        <f t="shared" si="9"/>
        <v>104.25</v>
      </c>
      <c r="S32" s="33">
        <f t="shared" si="10"/>
        <v>104.25</v>
      </c>
      <c r="T32" s="33">
        <f t="shared" si="11"/>
        <v>43.089999999999996</v>
      </c>
      <c r="U32" s="33">
        <f t="shared" si="12"/>
        <v>43.089999999999996</v>
      </c>
      <c r="V32" s="33">
        <f t="shared" si="13"/>
        <v>43.089999999999996</v>
      </c>
      <c r="W32" s="33">
        <v>10.5</v>
      </c>
      <c r="X32" s="33">
        <f t="shared" si="14"/>
        <v>43.089999999999996</v>
      </c>
      <c r="Y32" s="33">
        <f t="shared" si="15"/>
        <v>98.69</v>
      </c>
      <c r="Z32" s="33">
        <f t="shared" si="16"/>
        <v>43.089999999999996</v>
      </c>
      <c r="AA32" s="33" t="s">
        <v>53</v>
      </c>
      <c r="AB32" s="37">
        <f t="shared" si="17"/>
        <v>43.089999999999996</v>
      </c>
      <c r="AC32" s="37">
        <f t="shared" si="18"/>
        <v>90.35000000000001</v>
      </c>
      <c r="AD32" s="33" t="s">
        <v>53</v>
      </c>
      <c r="AE32" s="31">
        <f t="shared" si="19"/>
        <v>43.089999999999996</v>
      </c>
      <c r="AF32" s="33" t="s">
        <v>53</v>
      </c>
      <c r="AG32" s="38">
        <f t="shared" si="20"/>
        <v>114.289275</v>
      </c>
      <c r="AH32" s="32">
        <f t="shared" si="21"/>
        <v>114.289275</v>
      </c>
      <c r="AI32" s="33">
        <f t="shared" si="22"/>
        <v>139</v>
      </c>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7"/>
      <c r="CK32" s="7"/>
      <c r="CL32" s="7"/>
      <c r="CM32" s="7"/>
      <c r="CN32" s="7"/>
      <c r="CO32" s="7"/>
      <c r="CP32" s="7"/>
      <c r="CQ32" s="7"/>
      <c r="CR32" s="7"/>
      <c r="CS32" s="7"/>
      <c r="CT32" s="7"/>
      <c r="CU32" s="7"/>
    </row>
    <row r="33" spans="1:99" s="8" customFormat="1" ht="15">
      <c r="A33" s="113"/>
      <c r="B33" s="35">
        <v>80252</v>
      </c>
      <c r="C33" s="35">
        <v>80252</v>
      </c>
      <c r="D33" s="30" t="s">
        <v>76</v>
      </c>
      <c r="E33" s="36" t="s">
        <v>80</v>
      </c>
      <c r="F33" s="13">
        <v>226</v>
      </c>
      <c r="G33" s="13">
        <f t="shared" si="23"/>
        <v>122.605</v>
      </c>
      <c r="H33" s="33">
        <f t="shared" si="2"/>
        <v>70.06</v>
      </c>
      <c r="I33" s="33">
        <f t="shared" si="0"/>
        <v>146.9</v>
      </c>
      <c r="J33" s="33">
        <f t="shared" si="3"/>
        <v>73.563</v>
      </c>
      <c r="K33" s="33">
        <f t="shared" si="1"/>
        <v>141.137</v>
      </c>
      <c r="L33" s="33" t="s">
        <v>53</v>
      </c>
      <c r="M33" s="33">
        <f t="shared" si="4"/>
        <v>70.06</v>
      </c>
      <c r="N33" s="33">
        <f t="shared" si="5"/>
        <v>141.137</v>
      </c>
      <c r="O33" s="33" t="str">
        <f t="shared" si="6"/>
        <v>Medicaid APG</v>
      </c>
      <c r="P33" s="33">
        <f t="shared" si="7"/>
        <v>70.06</v>
      </c>
      <c r="Q33" s="33" t="str">
        <f t="shared" si="8"/>
        <v>Medicaid APG</v>
      </c>
      <c r="R33" s="33">
        <f t="shared" si="9"/>
        <v>169.5</v>
      </c>
      <c r="S33" s="33">
        <f t="shared" si="10"/>
        <v>169.5</v>
      </c>
      <c r="T33" s="33">
        <f t="shared" si="11"/>
        <v>70.06</v>
      </c>
      <c r="U33" s="33">
        <f t="shared" si="12"/>
        <v>70.06</v>
      </c>
      <c r="V33" s="33">
        <f t="shared" si="13"/>
        <v>70.06</v>
      </c>
      <c r="W33" s="33" t="s">
        <v>53</v>
      </c>
      <c r="X33" s="33">
        <f t="shared" si="14"/>
        <v>70.06</v>
      </c>
      <c r="Y33" s="33">
        <f t="shared" si="15"/>
        <v>160.45999999999998</v>
      </c>
      <c r="Z33" s="33">
        <f t="shared" si="16"/>
        <v>70.06</v>
      </c>
      <c r="AA33" s="33" t="s">
        <v>53</v>
      </c>
      <c r="AB33" s="37">
        <f t="shared" si="17"/>
        <v>70.06</v>
      </c>
      <c r="AC33" s="37">
        <f t="shared" si="18"/>
        <v>146.9</v>
      </c>
      <c r="AD33" s="33" t="s">
        <v>53</v>
      </c>
      <c r="AE33" s="31">
        <f t="shared" si="19"/>
        <v>70.06</v>
      </c>
      <c r="AF33" s="33" t="s">
        <v>53</v>
      </c>
      <c r="AG33" s="38">
        <f t="shared" si="20"/>
        <v>185.82285</v>
      </c>
      <c r="AH33" s="32">
        <f t="shared" si="21"/>
        <v>185.82285</v>
      </c>
      <c r="AI33" s="33">
        <f t="shared" si="22"/>
        <v>226</v>
      </c>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7"/>
      <c r="CK33" s="7"/>
      <c r="CL33" s="7"/>
      <c r="CM33" s="7"/>
      <c r="CN33" s="7"/>
      <c r="CO33" s="7"/>
      <c r="CP33" s="7"/>
      <c r="CQ33" s="7"/>
      <c r="CR33" s="7"/>
      <c r="CS33" s="7"/>
      <c r="CT33" s="7"/>
      <c r="CU33" s="7"/>
    </row>
    <row r="34" spans="1:99" s="8" customFormat="1" ht="15">
      <c r="A34" s="113"/>
      <c r="B34" s="35">
        <v>80398</v>
      </c>
      <c r="C34" s="29">
        <v>80048</v>
      </c>
      <c r="D34" s="30" t="s">
        <v>76</v>
      </c>
      <c r="E34" s="36" t="s">
        <v>81</v>
      </c>
      <c r="F34" s="13">
        <v>128</v>
      </c>
      <c r="G34" s="13">
        <f t="shared" si="23"/>
        <v>69.44</v>
      </c>
      <c r="H34" s="33">
        <f t="shared" si="2"/>
        <v>39.68</v>
      </c>
      <c r="I34" s="33">
        <f t="shared" si="0"/>
        <v>83.2</v>
      </c>
      <c r="J34" s="33">
        <f t="shared" si="3"/>
        <v>41.664</v>
      </c>
      <c r="K34" s="33">
        <f t="shared" si="1"/>
        <v>79.936</v>
      </c>
      <c r="L34" s="33" t="s">
        <v>53</v>
      </c>
      <c r="M34" s="33">
        <f t="shared" si="4"/>
        <v>39.68</v>
      </c>
      <c r="N34" s="33">
        <f t="shared" si="5"/>
        <v>79.936</v>
      </c>
      <c r="O34" s="33" t="str">
        <f t="shared" si="6"/>
        <v>Medicaid APG</v>
      </c>
      <c r="P34" s="33">
        <f t="shared" si="7"/>
        <v>39.68</v>
      </c>
      <c r="Q34" s="33" t="str">
        <f t="shared" si="8"/>
        <v>Medicaid APG</v>
      </c>
      <c r="R34" s="33">
        <f t="shared" si="9"/>
        <v>96</v>
      </c>
      <c r="S34" s="33">
        <f t="shared" si="10"/>
        <v>96</v>
      </c>
      <c r="T34" s="33">
        <f t="shared" si="11"/>
        <v>39.68</v>
      </c>
      <c r="U34" s="33">
        <f t="shared" si="12"/>
        <v>39.68</v>
      </c>
      <c r="V34" s="33">
        <f t="shared" si="13"/>
        <v>39.68</v>
      </c>
      <c r="W34" s="33" t="s">
        <v>53</v>
      </c>
      <c r="X34" s="33">
        <f t="shared" si="14"/>
        <v>39.68</v>
      </c>
      <c r="Y34" s="33">
        <f t="shared" si="15"/>
        <v>90.88</v>
      </c>
      <c r="Z34" s="33">
        <f t="shared" si="16"/>
        <v>39.68</v>
      </c>
      <c r="AA34" s="33" t="s">
        <v>53</v>
      </c>
      <c r="AB34" s="37">
        <f t="shared" si="17"/>
        <v>39.68</v>
      </c>
      <c r="AC34" s="37">
        <f t="shared" si="18"/>
        <v>83.2</v>
      </c>
      <c r="AD34" s="33" t="s">
        <v>53</v>
      </c>
      <c r="AE34" s="31">
        <f t="shared" si="19"/>
        <v>39.68</v>
      </c>
      <c r="AF34" s="33" t="s">
        <v>53</v>
      </c>
      <c r="AG34" s="38">
        <f t="shared" si="20"/>
        <v>105.2448</v>
      </c>
      <c r="AH34" s="32">
        <f t="shared" si="21"/>
        <v>105.2448</v>
      </c>
      <c r="AI34" s="33">
        <f t="shared" si="22"/>
        <v>128</v>
      </c>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7"/>
      <c r="CK34" s="7"/>
      <c r="CL34" s="7"/>
      <c r="CM34" s="7"/>
      <c r="CN34" s="7"/>
      <c r="CO34" s="7"/>
      <c r="CP34" s="7"/>
      <c r="CQ34" s="7"/>
      <c r="CR34" s="7"/>
      <c r="CS34" s="7"/>
      <c r="CT34" s="7"/>
      <c r="CU34" s="7"/>
    </row>
    <row r="35" spans="1:99" s="8" customFormat="1" ht="15">
      <c r="A35" s="113"/>
      <c r="B35" s="35">
        <v>80400</v>
      </c>
      <c r="C35" s="29">
        <v>80053</v>
      </c>
      <c r="D35" s="30" t="s">
        <v>76</v>
      </c>
      <c r="E35" s="36" t="s">
        <v>82</v>
      </c>
      <c r="F35" s="13">
        <v>203</v>
      </c>
      <c r="G35" s="13">
        <f t="shared" si="23"/>
        <v>110.1275</v>
      </c>
      <c r="H35" s="33">
        <f t="shared" si="2"/>
        <v>62.93</v>
      </c>
      <c r="I35" s="33">
        <f t="shared" si="0"/>
        <v>131.95000000000002</v>
      </c>
      <c r="J35" s="33">
        <f t="shared" si="3"/>
        <v>66.0765</v>
      </c>
      <c r="K35" s="33">
        <f t="shared" si="1"/>
        <v>126.77350000000001</v>
      </c>
      <c r="L35" s="33">
        <v>30.8</v>
      </c>
      <c r="M35" s="33">
        <f t="shared" si="4"/>
        <v>62.93</v>
      </c>
      <c r="N35" s="33">
        <f t="shared" si="5"/>
        <v>126.77350000000001</v>
      </c>
      <c r="O35" s="33">
        <f t="shared" si="6"/>
        <v>32.62</v>
      </c>
      <c r="P35" s="33">
        <f t="shared" si="7"/>
        <v>62.93</v>
      </c>
      <c r="Q35" s="33">
        <f t="shared" si="8"/>
        <v>32.62</v>
      </c>
      <c r="R35" s="33">
        <f t="shared" si="9"/>
        <v>152.25</v>
      </c>
      <c r="S35" s="33">
        <f t="shared" si="10"/>
        <v>152.25</v>
      </c>
      <c r="T35" s="33">
        <f t="shared" si="11"/>
        <v>62.93</v>
      </c>
      <c r="U35" s="33">
        <f t="shared" si="12"/>
        <v>62.93</v>
      </c>
      <c r="V35" s="33">
        <f t="shared" si="13"/>
        <v>62.93</v>
      </c>
      <c r="W35" s="33">
        <v>32.62</v>
      </c>
      <c r="X35" s="33">
        <f t="shared" si="14"/>
        <v>62.93</v>
      </c>
      <c r="Y35" s="33">
        <f t="shared" si="15"/>
        <v>144.13</v>
      </c>
      <c r="Z35" s="33">
        <f t="shared" si="16"/>
        <v>62.93</v>
      </c>
      <c r="AA35" s="33" t="s">
        <v>53</v>
      </c>
      <c r="AB35" s="37">
        <f t="shared" si="17"/>
        <v>62.93</v>
      </c>
      <c r="AC35" s="37">
        <f t="shared" si="18"/>
        <v>131.95000000000002</v>
      </c>
      <c r="AD35" s="33" t="s">
        <v>53</v>
      </c>
      <c r="AE35" s="31">
        <f t="shared" si="19"/>
        <v>62.93</v>
      </c>
      <c r="AF35" s="33" t="s">
        <v>53</v>
      </c>
      <c r="AG35" s="38">
        <f t="shared" si="20"/>
        <v>166.911675</v>
      </c>
      <c r="AH35" s="32">
        <f t="shared" si="21"/>
        <v>166.911675</v>
      </c>
      <c r="AI35" s="33">
        <f t="shared" si="22"/>
        <v>203</v>
      </c>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7"/>
      <c r="CK35" s="7"/>
      <c r="CL35" s="7"/>
      <c r="CM35" s="7"/>
      <c r="CN35" s="7"/>
      <c r="CO35" s="7"/>
      <c r="CP35" s="7"/>
      <c r="CQ35" s="7"/>
      <c r="CR35" s="7"/>
      <c r="CS35" s="7"/>
      <c r="CT35" s="7"/>
      <c r="CU35" s="7"/>
    </row>
    <row r="36" spans="1:99" s="8" customFormat="1" ht="15">
      <c r="A36" s="113"/>
      <c r="B36" s="35">
        <v>80401</v>
      </c>
      <c r="C36" s="35">
        <v>80401</v>
      </c>
      <c r="D36" s="30" t="s">
        <v>76</v>
      </c>
      <c r="E36" s="36" t="s">
        <v>83</v>
      </c>
      <c r="F36" s="13">
        <v>125</v>
      </c>
      <c r="G36" s="13">
        <f t="shared" si="23"/>
        <v>67.8125</v>
      </c>
      <c r="H36" s="33">
        <f t="shared" si="2"/>
        <v>38.75</v>
      </c>
      <c r="I36" s="33">
        <f t="shared" si="0"/>
        <v>81.25</v>
      </c>
      <c r="J36" s="33">
        <f t="shared" si="3"/>
        <v>40.6875</v>
      </c>
      <c r="K36" s="33">
        <f t="shared" si="1"/>
        <v>78.0625</v>
      </c>
      <c r="L36" s="33" t="s">
        <v>53</v>
      </c>
      <c r="M36" s="33">
        <f t="shared" si="4"/>
        <v>38.75</v>
      </c>
      <c r="N36" s="33">
        <f t="shared" si="5"/>
        <v>78.0625</v>
      </c>
      <c r="O36" s="33" t="str">
        <f t="shared" si="6"/>
        <v>Medicaid APG</v>
      </c>
      <c r="P36" s="33">
        <f t="shared" si="7"/>
        <v>38.75</v>
      </c>
      <c r="Q36" s="33" t="str">
        <f t="shared" si="8"/>
        <v>Medicaid APG</v>
      </c>
      <c r="R36" s="33">
        <f t="shared" si="9"/>
        <v>93.75</v>
      </c>
      <c r="S36" s="33">
        <f t="shared" si="10"/>
        <v>93.75</v>
      </c>
      <c r="T36" s="33">
        <f t="shared" si="11"/>
        <v>38.75</v>
      </c>
      <c r="U36" s="33">
        <f t="shared" si="12"/>
        <v>38.75</v>
      </c>
      <c r="V36" s="33">
        <f t="shared" si="13"/>
        <v>38.75</v>
      </c>
      <c r="W36" s="96" t="s">
        <v>53</v>
      </c>
      <c r="X36" s="33">
        <f t="shared" si="14"/>
        <v>38.75</v>
      </c>
      <c r="Y36" s="33">
        <f t="shared" si="15"/>
        <v>88.75</v>
      </c>
      <c r="Z36" s="33">
        <f t="shared" si="16"/>
        <v>38.75</v>
      </c>
      <c r="AA36" s="33" t="s">
        <v>53</v>
      </c>
      <c r="AB36" s="37">
        <f t="shared" si="17"/>
        <v>38.75</v>
      </c>
      <c r="AC36" s="37">
        <f t="shared" si="18"/>
        <v>81.25</v>
      </c>
      <c r="AD36" s="33" t="s">
        <v>53</v>
      </c>
      <c r="AE36" s="31">
        <f t="shared" si="19"/>
        <v>38.75</v>
      </c>
      <c r="AF36" s="33" t="s">
        <v>53</v>
      </c>
      <c r="AG36" s="38">
        <f t="shared" si="20"/>
        <v>102.778125</v>
      </c>
      <c r="AH36" s="32">
        <f t="shared" si="21"/>
        <v>102.778125</v>
      </c>
      <c r="AI36" s="33">
        <f t="shared" si="22"/>
        <v>125</v>
      </c>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7"/>
      <c r="CK36" s="7"/>
      <c r="CL36" s="7"/>
      <c r="CM36" s="7"/>
      <c r="CN36" s="7"/>
      <c r="CO36" s="7"/>
      <c r="CP36" s="7"/>
      <c r="CQ36" s="7"/>
      <c r="CR36" s="7"/>
      <c r="CS36" s="7"/>
      <c r="CT36" s="7"/>
      <c r="CU36" s="7"/>
    </row>
    <row r="37" spans="1:99" s="8" customFormat="1" ht="15">
      <c r="A37" s="113"/>
      <c r="B37" s="35">
        <v>80401</v>
      </c>
      <c r="C37" s="29">
        <v>80076</v>
      </c>
      <c r="D37" s="30" t="s">
        <v>76</v>
      </c>
      <c r="E37" s="36" t="s">
        <v>83</v>
      </c>
      <c r="F37" s="13">
        <v>125</v>
      </c>
      <c r="G37" s="13">
        <f t="shared" si="23"/>
        <v>67.8125</v>
      </c>
      <c r="H37" s="33">
        <f t="shared" si="2"/>
        <v>38.75</v>
      </c>
      <c r="I37" s="33">
        <f t="shared" si="0"/>
        <v>81.25</v>
      </c>
      <c r="J37" s="33">
        <f t="shared" si="3"/>
        <v>40.6875</v>
      </c>
      <c r="K37" s="33">
        <f t="shared" si="1"/>
        <v>78.0625</v>
      </c>
      <c r="L37" s="33" t="s">
        <v>53</v>
      </c>
      <c r="M37" s="33">
        <f t="shared" si="4"/>
        <v>38.75</v>
      </c>
      <c r="N37" s="33">
        <f t="shared" si="5"/>
        <v>78.0625</v>
      </c>
      <c r="O37" s="33">
        <f t="shared" si="6"/>
        <v>7.25</v>
      </c>
      <c r="P37" s="33">
        <f t="shared" si="7"/>
        <v>38.75</v>
      </c>
      <c r="Q37" s="33">
        <f t="shared" si="8"/>
        <v>7.25</v>
      </c>
      <c r="R37" s="33">
        <f t="shared" si="9"/>
        <v>93.75</v>
      </c>
      <c r="S37" s="33">
        <f t="shared" si="10"/>
        <v>93.75</v>
      </c>
      <c r="T37" s="33">
        <f t="shared" si="11"/>
        <v>38.75</v>
      </c>
      <c r="U37" s="33">
        <f t="shared" si="12"/>
        <v>38.75</v>
      </c>
      <c r="V37" s="33">
        <f t="shared" si="13"/>
        <v>38.75</v>
      </c>
      <c r="W37" s="95">
        <v>7.25</v>
      </c>
      <c r="X37" s="33">
        <f t="shared" si="14"/>
        <v>38.75</v>
      </c>
      <c r="Y37" s="33">
        <f t="shared" si="15"/>
        <v>88.75</v>
      </c>
      <c r="Z37" s="33">
        <f t="shared" si="16"/>
        <v>38.75</v>
      </c>
      <c r="AA37" s="33" t="s">
        <v>53</v>
      </c>
      <c r="AB37" s="37">
        <f t="shared" si="17"/>
        <v>38.75</v>
      </c>
      <c r="AC37" s="37">
        <f t="shared" si="18"/>
        <v>81.25</v>
      </c>
      <c r="AD37" s="33" t="s">
        <v>53</v>
      </c>
      <c r="AE37" s="31">
        <f t="shared" si="19"/>
        <v>38.75</v>
      </c>
      <c r="AF37" s="33" t="s">
        <v>53</v>
      </c>
      <c r="AG37" s="38">
        <f t="shared" si="20"/>
        <v>102.778125</v>
      </c>
      <c r="AH37" s="32">
        <f t="shared" si="21"/>
        <v>102.778125</v>
      </c>
      <c r="AI37" s="33">
        <f t="shared" si="22"/>
        <v>125</v>
      </c>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7"/>
      <c r="CK37" s="7"/>
      <c r="CL37" s="7"/>
      <c r="CM37" s="7"/>
      <c r="CN37" s="7"/>
      <c r="CO37" s="7"/>
      <c r="CP37" s="7"/>
      <c r="CQ37" s="7"/>
      <c r="CR37" s="7"/>
      <c r="CS37" s="7"/>
      <c r="CT37" s="7"/>
      <c r="CU37" s="7"/>
    </row>
    <row r="38" spans="1:99" s="8" customFormat="1" ht="15">
      <c r="A38" s="113"/>
      <c r="B38" s="35">
        <v>80412</v>
      </c>
      <c r="C38" s="35">
        <v>80412</v>
      </c>
      <c r="D38" s="30" t="s">
        <v>76</v>
      </c>
      <c r="E38" s="36" t="s">
        <v>84</v>
      </c>
      <c r="F38" s="13">
        <v>255</v>
      </c>
      <c r="G38" s="13">
        <f t="shared" si="23"/>
        <v>138.3375</v>
      </c>
      <c r="H38" s="33">
        <f t="shared" si="2"/>
        <v>79.05</v>
      </c>
      <c r="I38" s="33">
        <f t="shared" si="0"/>
        <v>165.75</v>
      </c>
      <c r="J38" s="33">
        <f t="shared" si="3"/>
        <v>83.0025</v>
      </c>
      <c r="K38" s="33">
        <f t="shared" si="1"/>
        <v>159.2475</v>
      </c>
      <c r="L38" s="33">
        <v>681.38</v>
      </c>
      <c r="M38" s="33">
        <f t="shared" si="4"/>
        <v>79.05</v>
      </c>
      <c r="N38" s="33">
        <f t="shared" si="5"/>
        <v>159.2475</v>
      </c>
      <c r="O38" s="33" t="str">
        <f t="shared" si="6"/>
        <v>Medicaid APG</v>
      </c>
      <c r="P38" s="33">
        <f t="shared" si="7"/>
        <v>79.05</v>
      </c>
      <c r="Q38" s="33" t="str">
        <f t="shared" si="8"/>
        <v>Medicaid APG</v>
      </c>
      <c r="R38" s="33">
        <f t="shared" si="9"/>
        <v>191.25</v>
      </c>
      <c r="S38" s="33">
        <f t="shared" si="10"/>
        <v>191.25</v>
      </c>
      <c r="T38" s="33">
        <f t="shared" si="11"/>
        <v>79.05</v>
      </c>
      <c r="U38" s="33">
        <f t="shared" si="12"/>
        <v>79.05</v>
      </c>
      <c r="V38" s="33">
        <f t="shared" si="13"/>
        <v>79.05</v>
      </c>
      <c r="W38" s="33" t="s">
        <v>53</v>
      </c>
      <c r="X38" s="33">
        <f t="shared" si="14"/>
        <v>79.05</v>
      </c>
      <c r="Y38" s="33">
        <f t="shared" si="15"/>
        <v>181.04999999999998</v>
      </c>
      <c r="Z38" s="33">
        <f t="shared" si="16"/>
        <v>79.05</v>
      </c>
      <c r="AA38" s="33" t="s">
        <v>53</v>
      </c>
      <c r="AB38" s="37">
        <f t="shared" si="17"/>
        <v>79.05</v>
      </c>
      <c r="AC38" s="37">
        <f t="shared" si="18"/>
        <v>165.75</v>
      </c>
      <c r="AD38" s="33" t="s">
        <v>53</v>
      </c>
      <c r="AE38" s="31">
        <f t="shared" si="19"/>
        <v>79.05</v>
      </c>
      <c r="AF38" s="33" t="s">
        <v>53</v>
      </c>
      <c r="AG38" s="38">
        <f t="shared" si="20"/>
        <v>209.667375</v>
      </c>
      <c r="AH38" s="32">
        <f t="shared" si="21"/>
        <v>209.667375</v>
      </c>
      <c r="AI38" s="33">
        <f t="shared" si="22"/>
        <v>255</v>
      </c>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7"/>
      <c r="CK38" s="7"/>
      <c r="CL38" s="7"/>
      <c r="CM38" s="7"/>
      <c r="CN38" s="7"/>
      <c r="CO38" s="7"/>
      <c r="CP38" s="7"/>
      <c r="CQ38" s="7"/>
      <c r="CR38" s="7"/>
      <c r="CS38" s="7"/>
      <c r="CT38" s="7"/>
      <c r="CU38" s="7"/>
    </row>
    <row r="39" spans="1:99" s="8" customFormat="1" ht="15">
      <c r="A39" s="113"/>
      <c r="B39" s="35">
        <v>80527</v>
      </c>
      <c r="C39" s="29">
        <v>80069</v>
      </c>
      <c r="D39" s="30" t="s">
        <v>76</v>
      </c>
      <c r="E39" s="36" t="s">
        <v>85</v>
      </c>
      <c r="F39" s="13">
        <v>143</v>
      </c>
      <c r="G39" s="13">
        <f t="shared" si="23"/>
        <v>77.5775</v>
      </c>
      <c r="H39" s="33">
        <f t="shared" si="2"/>
        <v>44.33</v>
      </c>
      <c r="I39" s="33">
        <f t="shared" si="0"/>
        <v>92.95</v>
      </c>
      <c r="J39" s="33">
        <f t="shared" si="3"/>
        <v>46.5465</v>
      </c>
      <c r="K39" s="33">
        <f t="shared" si="1"/>
        <v>89.30350000000001</v>
      </c>
      <c r="L39" s="33" t="s">
        <v>53</v>
      </c>
      <c r="M39" s="33">
        <f t="shared" si="4"/>
        <v>44.33</v>
      </c>
      <c r="N39" s="33">
        <f t="shared" si="5"/>
        <v>89.30350000000001</v>
      </c>
      <c r="O39" s="33">
        <f t="shared" si="6"/>
        <v>8.68</v>
      </c>
      <c r="P39" s="33">
        <f t="shared" si="7"/>
        <v>44.33</v>
      </c>
      <c r="Q39" s="33">
        <f t="shared" si="8"/>
        <v>8.68</v>
      </c>
      <c r="R39" s="33">
        <f t="shared" si="9"/>
        <v>107.25</v>
      </c>
      <c r="S39" s="33">
        <f t="shared" si="10"/>
        <v>107.25</v>
      </c>
      <c r="T39" s="33">
        <f t="shared" si="11"/>
        <v>44.33</v>
      </c>
      <c r="U39" s="33">
        <f t="shared" si="12"/>
        <v>44.33</v>
      </c>
      <c r="V39" s="33">
        <f t="shared" si="13"/>
        <v>44.33</v>
      </c>
      <c r="W39" s="95">
        <v>8.68</v>
      </c>
      <c r="X39" s="33">
        <f t="shared" si="14"/>
        <v>44.33</v>
      </c>
      <c r="Y39" s="33">
        <f t="shared" si="15"/>
        <v>101.53</v>
      </c>
      <c r="Z39" s="33">
        <f t="shared" si="16"/>
        <v>44.33</v>
      </c>
      <c r="AA39" s="33" t="s">
        <v>53</v>
      </c>
      <c r="AB39" s="37">
        <f t="shared" si="17"/>
        <v>44.33</v>
      </c>
      <c r="AC39" s="37">
        <f t="shared" si="18"/>
        <v>92.95</v>
      </c>
      <c r="AD39" s="33" t="s">
        <v>53</v>
      </c>
      <c r="AE39" s="31">
        <f t="shared" si="19"/>
        <v>44.33</v>
      </c>
      <c r="AF39" s="33" t="s">
        <v>53</v>
      </c>
      <c r="AG39" s="38">
        <f t="shared" si="20"/>
        <v>117.578175</v>
      </c>
      <c r="AH39" s="32">
        <f t="shared" si="21"/>
        <v>117.578175</v>
      </c>
      <c r="AI39" s="33">
        <f t="shared" si="22"/>
        <v>143</v>
      </c>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7"/>
      <c r="CK39" s="7"/>
      <c r="CL39" s="7"/>
      <c r="CM39" s="7"/>
      <c r="CN39" s="7"/>
      <c r="CO39" s="7"/>
      <c r="CP39" s="7"/>
      <c r="CQ39" s="7"/>
      <c r="CR39" s="7"/>
      <c r="CS39" s="7"/>
      <c r="CT39" s="7"/>
      <c r="CU39" s="7"/>
    </row>
    <row r="40" spans="1:99" s="8" customFormat="1" ht="15">
      <c r="A40" s="113"/>
      <c r="B40" s="35">
        <v>80675</v>
      </c>
      <c r="C40" s="29">
        <v>84154</v>
      </c>
      <c r="D40" s="30" t="s">
        <v>76</v>
      </c>
      <c r="E40" s="36" t="s">
        <v>86</v>
      </c>
      <c r="F40" s="13">
        <v>42</v>
      </c>
      <c r="G40" s="13">
        <f t="shared" si="23"/>
        <v>22.785</v>
      </c>
      <c r="H40" s="33">
        <f t="shared" si="2"/>
        <v>13.02</v>
      </c>
      <c r="I40" s="33">
        <f t="shared" si="0"/>
        <v>27.3</v>
      </c>
      <c r="J40" s="33">
        <f t="shared" si="3"/>
        <v>13.671</v>
      </c>
      <c r="K40" s="33">
        <f t="shared" si="1"/>
        <v>26.229000000000003</v>
      </c>
      <c r="L40" s="33" t="s">
        <v>53</v>
      </c>
      <c r="M40" s="33">
        <f t="shared" si="4"/>
        <v>13.02</v>
      </c>
      <c r="N40" s="33">
        <f t="shared" si="5"/>
        <v>26.229000000000003</v>
      </c>
      <c r="O40" s="33">
        <f t="shared" si="6"/>
        <v>18.39</v>
      </c>
      <c r="P40" s="33">
        <f t="shared" si="7"/>
        <v>13.02</v>
      </c>
      <c r="Q40" s="33">
        <f t="shared" si="8"/>
        <v>18.39</v>
      </c>
      <c r="R40" s="33">
        <f t="shared" si="9"/>
        <v>31.5</v>
      </c>
      <c r="S40" s="33">
        <f t="shared" si="10"/>
        <v>31.5</v>
      </c>
      <c r="T40" s="33">
        <f t="shared" si="11"/>
        <v>13.02</v>
      </c>
      <c r="U40" s="33">
        <f t="shared" si="12"/>
        <v>13.02</v>
      </c>
      <c r="V40" s="33">
        <f t="shared" si="13"/>
        <v>13.02</v>
      </c>
      <c r="W40" s="95">
        <v>18.39</v>
      </c>
      <c r="X40" s="33">
        <f t="shared" si="14"/>
        <v>13.02</v>
      </c>
      <c r="Y40" s="33">
        <f t="shared" si="15"/>
        <v>29.82</v>
      </c>
      <c r="Z40" s="33">
        <f t="shared" si="16"/>
        <v>13.02</v>
      </c>
      <c r="AA40" s="33" t="s">
        <v>53</v>
      </c>
      <c r="AB40" s="37">
        <f t="shared" si="17"/>
        <v>13.02</v>
      </c>
      <c r="AC40" s="37">
        <f t="shared" si="18"/>
        <v>27.3</v>
      </c>
      <c r="AD40" s="33" t="s">
        <v>53</v>
      </c>
      <c r="AE40" s="31">
        <f t="shared" si="19"/>
        <v>13.02</v>
      </c>
      <c r="AF40" s="33" t="s">
        <v>53</v>
      </c>
      <c r="AG40" s="38">
        <f t="shared" si="20"/>
        <v>34.53345</v>
      </c>
      <c r="AH40" s="32">
        <f t="shared" si="21"/>
        <v>34.53345</v>
      </c>
      <c r="AI40" s="33">
        <f t="shared" si="22"/>
        <v>42</v>
      </c>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7"/>
      <c r="CK40" s="7"/>
      <c r="CL40" s="7"/>
      <c r="CM40" s="7"/>
      <c r="CN40" s="7"/>
      <c r="CO40" s="7"/>
      <c r="CP40" s="7"/>
      <c r="CQ40" s="7"/>
      <c r="CR40" s="7"/>
      <c r="CS40" s="7"/>
      <c r="CT40" s="7"/>
      <c r="CU40" s="7"/>
    </row>
    <row r="41" spans="1:99" s="8" customFormat="1" ht="15">
      <c r="A41" s="113"/>
      <c r="B41" s="35">
        <v>80897</v>
      </c>
      <c r="C41" s="29">
        <v>36415</v>
      </c>
      <c r="D41" s="30" t="s">
        <v>76</v>
      </c>
      <c r="E41" s="36" t="s">
        <v>87</v>
      </c>
      <c r="F41" s="13">
        <v>35</v>
      </c>
      <c r="G41" s="13">
        <f t="shared" si="23"/>
        <v>18.9875</v>
      </c>
      <c r="H41" s="33">
        <f t="shared" si="2"/>
        <v>10.85</v>
      </c>
      <c r="I41" s="33">
        <f t="shared" si="0"/>
        <v>22.75</v>
      </c>
      <c r="J41" s="33">
        <f t="shared" si="3"/>
        <v>11.3925</v>
      </c>
      <c r="K41" s="33">
        <f t="shared" si="1"/>
        <v>21.8575</v>
      </c>
      <c r="L41" s="33" t="s">
        <v>53</v>
      </c>
      <c r="M41" s="33">
        <f t="shared" si="4"/>
        <v>10.85</v>
      </c>
      <c r="N41" s="33">
        <f t="shared" si="5"/>
        <v>21.8575</v>
      </c>
      <c r="O41" s="33" t="str">
        <f t="shared" si="6"/>
        <v>Medicaid APG</v>
      </c>
      <c r="P41" s="33">
        <f t="shared" si="7"/>
        <v>10.85</v>
      </c>
      <c r="Q41" s="33" t="str">
        <f t="shared" si="8"/>
        <v>Medicaid APG</v>
      </c>
      <c r="R41" s="33">
        <f t="shared" si="9"/>
        <v>26.25</v>
      </c>
      <c r="S41" s="33">
        <f t="shared" si="10"/>
        <v>26.25</v>
      </c>
      <c r="T41" s="33">
        <f t="shared" si="11"/>
        <v>10.85</v>
      </c>
      <c r="U41" s="33">
        <f t="shared" si="12"/>
        <v>10.85</v>
      </c>
      <c r="V41" s="33">
        <f t="shared" si="13"/>
        <v>10.85</v>
      </c>
      <c r="W41" s="33" t="s">
        <v>53</v>
      </c>
      <c r="X41" s="33">
        <f t="shared" si="14"/>
        <v>10.85</v>
      </c>
      <c r="Y41" s="33">
        <f t="shared" si="15"/>
        <v>24.849999999999998</v>
      </c>
      <c r="Z41" s="33">
        <f t="shared" si="16"/>
        <v>10.85</v>
      </c>
      <c r="AA41" s="33" t="s">
        <v>53</v>
      </c>
      <c r="AB41" s="37">
        <f t="shared" si="17"/>
        <v>10.85</v>
      </c>
      <c r="AC41" s="37">
        <f t="shared" si="18"/>
        <v>22.75</v>
      </c>
      <c r="AD41" s="33" t="s">
        <v>53</v>
      </c>
      <c r="AE41" s="31">
        <f t="shared" si="19"/>
        <v>10.85</v>
      </c>
      <c r="AF41" s="33" t="s">
        <v>53</v>
      </c>
      <c r="AG41" s="38">
        <f t="shared" si="20"/>
        <v>28.777875</v>
      </c>
      <c r="AH41" s="32">
        <f t="shared" si="21"/>
        <v>28.777875</v>
      </c>
      <c r="AI41" s="33">
        <f t="shared" si="22"/>
        <v>35</v>
      </c>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7"/>
      <c r="CK41" s="7"/>
      <c r="CL41" s="7"/>
      <c r="CM41" s="7"/>
      <c r="CN41" s="7"/>
      <c r="CO41" s="7"/>
      <c r="CP41" s="7"/>
      <c r="CQ41" s="7"/>
      <c r="CR41" s="7"/>
      <c r="CS41" s="7"/>
      <c r="CT41" s="7"/>
      <c r="CU41" s="7"/>
    </row>
    <row r="42" spans="1:99" s="8" customFormat="1" ht="15">
      <c r="A42" s="113"/>
      <c r="B42" s="35">
        <v>81000</v>
      </c>
      <c r="C42" s="35">
        <v>81000</v>
      </c>
      <c r="D42" s="30" t="s">
        <v>76</v>
      </c>
      <c r="E42" s="36" t="s">
        <v>88</v>
      </c>
      <c r="F42" s="13">
        <v>128</v>
      </c>
      <c r="G42" s="13">
        <f t="shared" si="23"/>
        <v>69.44</v>
      </c>
      <c r="H42" s="33">
        <f t="shared" si="2"/>
        <v>39.68</v>
      </c>
      <c r="I42" s="33">
        <f t="shared" si="0"/>
        <v>83.2</v>
      </c>
      <c r="J42" s="33">
        <f t="shared" si="3"/>
        <v>41.664</v>
      </c>
      <c r="K42" s="33">
        <f t="shared" si="1"/>
        <v>79.936</v>
      </c>
      <c r="L42" s="33">
        <v>3.42</v>
      </c>
      <c r="M42" s="33">
        <f t="shared" si="4"/>
        <v>39.68</v>
      </c>
      <c r="N42" s="33">
        <f t="shared" si="5"/>
        <v>79.936</v>
      </c>
      <c r="O42" s="33">
        <f t="shared" si="6"/>
        <v>4</v>
      </c>
      <c r="P42" s="33">
        <f t="shared" si="7"/>
        <v>39.68</v>
      </c>
      <c r="Q42" s="33">
        <f t="shared" si="8"/>
        <v>4</v>
      </c>
      <c r="R42" s="33">
        <f t="shared" si="9"/>
        <v>96</v>
      </c>
      <c r="S42" s="33">
        <f t="shared" si="10"/>
        <v>96</v>
      </c>
      <c r="T42" s="33">
        <f t="shared" si="11"/>
        <v>39.68</v>
      </c>
      <c r="U42" s="33">
        <f t="shared" si="12"/>
        <v>39.68</v>
      </c>
      <c r="V42" s="33">
        <f t="shared" si="13"/>
        <v>39.68</v>
      </c>
      <c r="W42" s="33">
        <v>4</v>
      </c>
      <c r="X42" s="33">
        <f t="shared" si="14"/>
        <v>39.68</v>
      </c>
      <c r="Y42" s="33">
        <f t="shared" si="15"/>
        <v>90.88</v>
      </c>
      <c r="Z42" s="33">
        <f t="shared" si="16"/>
        <v>39.68</v>
      </c>
      <c r="AA42" s="33" t="s">
        <v>53</v>
      </c>
      <c r="AB42" s="37">
        <f t="shared" si="17"/>
        <v>39.68</v>
      </c>
      <c r="AC42" s="37">
        <f t="shared" si="18"/>
        <v>83.2</v>
      </c>
      <c r="AD42" s="33" t="s">
        <v>53</v>
      </c>
      <c r="AE42" s="31">
        <f t="shared" si="19"/>
        <v>39.68</v>
      </c>
      <c r="AF42" s="33" t="s">
        <v>53</v>
      </c>
      <c r="AG42" s="38">
        <f t="shared" si="20"/>
        <v>105.2448</v>
      </c>
      <c r="AH42" s="32">
        <f t="shared" si="21"/>
        <v>105.2448</v>
      </c>
      <c r="AI42" s="33">
        <f t="shared" si="22"/>
        <v>128</v>
      </c>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7"/>
      <c r="CK42" s="7"/>
      <c r="CL42" s="7"/>
      <c r="CM42" s="7"/>
      <c r="CN42" s="7"/>
      <c r="CO42" s="7"/>
      <c r="CP42" s="7"/>
      <c r="CQ42" s="7"/>
      <c r="CR42" s="7"/>
      <c r="CS42" s="7"/>
      <c r="CT42" s="7"/>
      <c r="CU42" s="7"/>
    </row>
    <row r="43" spans="1:99" s="8" customFormat="1" ht="15">
      <c r="A43" s="113"/>
      <c r="B43" s="35">
        <v>81011</v>
      </c>
      <c r="C43" s="35">
        <v>81011</v>
      </c>
      <c r="D43" s="30" t="s">
        <v>76</v>
      </c>
      <c r="E43" s="36" t="s">
        <v>89</v>
      </c>
      <c r="F43" s="13">
        <v>56</v>
      </c>
      <c r="G43" s="13">
        <f t="shared" si="23"/>
        <v>30.38</v>
      </c>
      <c r="H43" s="33">
        <f t="shared" si="2"/>
        <v>17.36</v>
      </c>
      <c r="I43" s="33">
        <f t="shared" si="0"/>
        <v>36.4</v>
      </c>
      <c r="J43" s="33">
        <f t="shared" si="3"/>
        <v>18.228</v>
      </c>
      <c r="K43" s="33">
        <f t="shared" si="1"/>
        <v>34.972</v>
      </c>
      <c r="L43" s="33" t="s">
        <v>53</v>
      </c>
      <c r="M43" s="33">
        <f t="shared" si="4"/>
        <v>17.36</v>
      </c>
      <c r="N43" s="33">
        <f t="shared" si="5"/>
        <v>34.972</v>
      </c>
      <c r="O43" s="33" t="str">
        <f t="shared" si="6"/>
        <v>Medicaid APG</v>
      </c>
      <c r="P43" s="33">
        <f t="shared" si="7"/>
        <v>17.36</v>
      </c>
      <c r="Q43" s="33" t="str">
        <f t="shared" si="8"/>
        <v>Medicaid APG</v>
      </c>
      <c r="R43" s="33">
        <f t="shared" si="9"/>
        <v>42</v>
      </c>
      <c r="S43" s="33">
        <f t="shared" si="10"/>
        <v>42</v>
      </c>
      <c r="T43" s="33">
        <f t="shared" si="11"/>
        <v>17.36</v>
      </c>
      <c r="U43" s="33">
        <f t="shared" si="12"/>
        <v>17.36</v>
      </c>
      <c r="V43" s="33">
        <f t="shared" si="13"/>
        <v>17.36</v>
      </c>
      <c r="W43" s="33" t="s">
        <v>53</v>
      </c>
      <c r="X43" s="33">
        <f t="shared" si="14"/>
        <v>17.36</v>
      </c>
      <c r="Y43" s="33">
        <f t="shared" si="15"/>
        <v>39.76</v>
      </c>
      <c r="Z43" s="33">
        <f t="shared" si="16"/>
        <v>17.36</v>
      </c>
      <c r="AA43" s="33" t="s">
        <v>53</v>
      </c>
      <c r="AB43" s="37">
        <f t="shared" si="17"/>
        <v>17.36</v>
      </c>
      <c r="AC43" s="37">
        <f t="shared" si="18"/>
        <v>36.4</v>
      </c>
      <c r="AD43" s="33" t="s">
        <v>53</v>
      </c>
      <c r="AE43" s="31">
        <f t="shared" si="19"/>
        <v>17.36</v>
      </c>
      <c r="AF43" s="33" t="s">
        <v>53</v>
      </c>
      <c r="AG43" s="38">
        <f t="shared" si="20"/>
        <v>46.0446</v>
      </c>
      <c r="AH43" s="32">
        <f t="shared" si="21"/>
        <v>46.0446</v>
      </c>
      <c r="AI43" s="33">
        <f t="shared" si="22"/>
        <v>56</v>
      </c>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7"/>
      <c r="CK43" s="7"/>
      <c r="CL43" s="7"/>
      <c r="CM43" s="7"/>
      <c r="CN43" s="7"/>
      <c r="CO43" s="7"/>
      <c r="CP43" s="7"/>
      <c r="CQ43" s="7"/>
      <c r="CR43" s="7"/>
      <c r="CS43" s="7"/>
      <c r="CT43" s="7"/>
      <c r="CU43" s="7"/>
    </row>
    <row r="44" spans="1:99" s="8" customFormat="1" ht="15">
      <c r="A44" s="113"/>
      <c r="B44" s="35">
        <v>81707</v>
      </c>
      <c r="C44" s="29">
        <v>80061</v>
      </c>
      <c r="D44" s="30" t="s">
        <v>76</v>
      </c>
      <c r="E44" s="36" t="s">
        <v>90</v>
      </c>
      <c r="F44" s="13">
        <v>159</v>
      </c>
      <c r="G44" s="13">
        <f t="shared" si="23"/>
        <v>86.2575</v>
      </c>
      <c r="H44" s="33">
        <f t="shared" si="2"/>
        <v>49.29</v>
      </c>
      <c r="I44" s="33">
        <f t="shared" si="0"/>
        <v>103.35000000000001</v>
      </c>
      <c r="J44" s="33">
        <f t="shared" si="3"/>
        <v>51.7545</v>
      </c>
      <c r="K44" s="33">
        <f t="shared" si="1"/>
        <v>99.2955</v>
      </c>
      <c r="L44" s="33" t="s">
        <v>53</v>
      </c>
      <c r="M44" s="33">
        <f t="shared" si="4"/>
        <v>49.29</v>
      </c>
      <c r="N44" s="33">
        <f t="shared" si="5"/>
        <v>99.2955</v>
      </c>
      <c r="O44" s="33" t="str">
        <f t="shared" si="6"/>
        <v>Medicaid APG</v>
      </c>
      <c r="P44" s="33">
        <f t="shared" si="7"/>
        <v>49.29</v>
      </c>
      <c r="Q44" s="33" t="str">
        <f t="shared" si="8"/>
        <v>Medicaid APG</v>
      </c>
      <c r="R44" s="33">
        <f t="shared" si="9"/>
        <v>119.25</v>
      </c>
      <c r="S44" s="33">
        <f t="shared" si="10"/>
        <v>119.25</v>
      </c>
      <c r="T44" s="33">
        <f t="shared" si="11"/>
        <v>49.29</v>
      </c>
      <c r="U44" s="33">
        <f t="shared" si="12"/>
        <v>49.29</v>
      </c>
      <c r="V44" s="33">
        <f t="shared" si="13"/>
        <v>49.29</v>
      </c>
      <c r="W44" s="33" t="s">
        <v>53</v>
      </c>
      <c r="X44" s="33">
        <f t="shared" si="14"/>
        <v>49.29</v>
      </c>
      <c r="Y44" s="33">
        <f t="shared" si="15"/>
        <v>112.89</v>
      </c>
      <c r="Z44" s="33">
        <f t="shared" si="16"/>
        <v>49.29</v>
      </c>
      <c r="AA44" s="33" t="s">
        <v>53</v>
      </c>
      <c r="AB44" s="37">
        <f t="shared" si="17"/>
        <v>49.29</v>
      </c>
      <c r="AC44" s="37">
        <f t="shared" si="18"/>
        <v>103.35000000000001</v>
      </c>
      <c r="AD44" s="33" t="s">
        <v>53</v>
      </c>
      <c r="AE44" s="31">
        <f t="shared" si="19"/>
        <v>49.29</v>
      </c>
      <c r="AF44" s="33" t="s">
        <v>53</v>
      </c>
      <c r="AG44" s="38">
        <f t="shared" si="20"/>
        <v>130.733775</v>
      </c>
      <c r="AH44" s="32">
        <f t="shared" si="21"/>
        <v>130.733775</v>
      </c>
      <c r="AI44" s="33">
        <f t="shared" si="22"/>
        <v>159</v>
      </c>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7"/>
      <c r="CK44" s="7"/>
      <c r="CL44" s="7"/>
      <c r="CM44" s="7"/>
      <c r="CN44" s="7"/>
      <c r="CO44" s="7"/>
      <c r="CP44" s="7"/>
      <c r="CQ44" s="7"/>
      <c r="CR44" s="7"/>
      <c r="CS44" s="7"/>
      <c r="CT44" s="7"/>
      <c r="CU44" s="7"/>
    </row>
    <row r="45" spans="1:99" s="8" customFormat="1" ht="15">
      <c r="A45" s="113"/>
      <c r="B45" s="35">
        <v>82150</v>
      </c>
      <c r="C45" s="35">
        <v>82150</v>
      </c>
      <c r="D45" s="30" t="s">
        <v>76</v>
      </c>
      <c r="E45" s="36" t="s">
        <v>91</v>
      </c>
      <c r="F45" s="13">
        <v>70</v>
      </c>
      <c r="G45" s="13">
        <f t="shared" si="23"/>
        <v>37.975</v>
      </c>
      <c r="H45" s="33">
        <f t="shared" si="2"/>
        <v>21.7</v>
      </c>
      <c r="I45" s="33">
        <f t="shared" si="0"/>
        <v>45.5</v>
      </c>
      <c r="J45" s="33">
        <f t="shared" si="3"/>
        <v>22.785</v>
      </c>
      <c r="K45" s="33">
        <f t="shared" si="1"/>
        <v>43.715</v>
      </c>
      <c r="L45" s="33">
        <v>6.12</v>
      </c>
      <c r="M45" s="33">
        <f t="shared" si="4"/>
        <v>21.7</v>
      </c>
      <c r="N45" s="33">
        <f t="shared" si="5"/>
        <v>43.715</v>
      </c>
      <c r="O45" s="33">
        <f t="shared" si="6"/>
        <v>5.03</v>
      </c>
      <c r="P45" s="33">
        <f t="shared" si="7"/>
        <v>21.7</v>
      </c>
      <c r="Q45" s="33">
        <f t="shared" si="8"/>
        <v>5.03</v>
      </c>
      <c r="R45" s="33">
        <f t="shared" si="9"/>
        <v>52.5</v>
      </c>
      <c r="S45" s="33">
        <f t="shared" si="10"/>
        <v>52.5</v>
      </c>
      <c r="T45" s="33">
        <f t="shared" si="11"/>
        <v>21.7</v>
      </c>
      <c r="U45" s="33">
        <f t="shared" si="12"/>
        <v>21.7</v>
      </c>
      <c r="V45" s="33">
        <f t="shared" si="13"/>
        <v>21.7</v>
      </c>
      <c r="W45" s="33">
        <v>5.03</v>
      </c>
      <c r="X45" s="33">
        <f t="shared" si="14"/>
        <v>21.7</v>
      </c>
      <c r="Y45" s="33">
        <f t="shared" si="15"/>
        <v>49.699999999999996</v>
      </c>
      <c r="Z45" s="33">
        <f t="shared" si="16"/>
        <v>21.7</v>
      </c>
      <c r="AA45" s="33" t="s">
        <v>53</v>
      </c>
      <c r="AB45" s="37">
        <f t="shared" si="17"/>
        <v>21.7</v>
      </c>
      <c r="AC45" s="37">
        <f t="shared" si="18"/>
        <v>45.5</v>
      </c>
      <c r="AD45" s="33" t="s">
        <v>53</v>
      </c>
      <c r="AE45" s="31">
        <f t="shared" si="19"/>
        <v>21.7</v>
      </c>
      <c r="AF45" s="33" t="s">
        <v>53</v>
      </c>
      <c r="AG45" s="38">
        <f t="shared" si="20"/>
        <v>57.55575</v>
      </c>
      <c r="AH45" s="32">
        <f t="shared" si="21"/>
        <v>57.55575</v>
      </c>
      <c r="AI45" s="33">
        <f t="shared" si="22"/>
        <v>70</v>
      </c>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7"/>
      <c r="CK45" s="7"/>
      <c r="CL45" s="7"/>
      <c r="CM45" s="7"/>
      <c r="CN45" s="7"/>
      <c r="CO45" s="7"/>
      <c r="CP45" s="7"/>
      <c r="CQ45" s="7"/>
      <c r="CR45" s="7"/>
      <c r="CS45" s="7"/>
      <c r="CT45" s="7"/>
      <c r="CU45" s="7"/>
    </row>
    <row r="46" spans="1:99" s="8" customFormat="1" ht="15">
      <c r="A46" s="113"/>
      <c r="B46" s="35">
        <v>82306</v>
      </c>
      <c r="C46" s="35">
        <v>82306</v>
      </c>
      <c r="D46" s="30" t="s">
        <v>76</v>
      </c>
      <c r="E46" s="36" t="s">
        <v>92</v>
      </c>
      <c r="F46" s="13">
        <v>240</v>
      </c>
      <c r="G46" s="13">
        <f t="shared" si="23"/>
        <v>130.20000000000002</v>
      </c>
      <c r="H46" s="33">
        <f t="shared" si="2"/>
        <v>74.4</v>
      </c>
      <c r="I46" s="33">
        <f t="shared" si="0"/>
        <v>156</v>
      </c>
      <c r="J46" s="33">
        <f t="shared" si="3"/>
        <v>78.12</v>
      </c>
      <c r="K46" s="33">
        <f t="shared" si="1"/>
        <v>149.88000000000002</v>
      </c>
      <c r="L46" s="33">
        <v>27.96</v>
      </c>
      <c r="M46" s="33">
        <f t="shared" si="4"/>
        <v>74.4</v>
      </c>
      <c r="N46" s="33">
        <f t="shared" si="5"/>
        <v>149.88000000000002</v>
      </c>
      <c r="O46" s="33">
        <f t="shared" si="6"/>
        <v>29.6</v>
      </c>
      <c r="P46" s="33">
        <f t="shared" si="7"/>
        <v>74.4</v>
      </c>
      <c r="Q46" s="33">
        <f t="shared" si="8"/>
        <v>29.6</v>
      </c>
      <c r="R46" s="33">
        <f t="shared" si="9"/>
        <v>180</v>
      </c>
      <c r="S46" s="33">
        <f t="shared" si="10"/>
        <v>180</v>
      </c>
      <c r="T46" s="33">
        <f t="shared" si="11"/>
        <v>74.4</v>
      </c>
      <c r="U46" s="33">
        <f t="shared" si="12"/>
        <v>74.4</v>
      </c>
      <c r="V46" s="33">
        <f t="shared" si="13"/>
        <v>74.4</v>
      </c>
      <c r="W46" s="33">
        <v>29.6</v>
      </c>
      <c r="X46" s="33">
        <f t="shared" si="14"/>
        <v>74.4</v>
      </c>
      <c r="Y46" s="33">
        <f t="shared" si="15"/>
        <v>170.39999999999998</v>
      </c>
      <c r="Z46" s="33">
        <f t="shared" si="16"/>
        <v>74.4</v>
      </c>
      <c r="AA46" s="33" t="s">
        <v>53</v>
      </c>
      <c r="AB46" s="37">
        <f t="shared" si="17"/>
        <v>74.4</v>
      </c>
      <c r="AC46" s="37">
        <f t="shared" si="18"/>
        <v>156</v>
      </c>
      <c r="AD46" s="33" t="s">
        <v>53</v>
      </c>
      <c r="AE46" s="31">
        <f t="shared" si="19"/>
        <v>74.4</v>
      </c>
      <c r="AF46" s="33" t="s">
        <v>53</v>
      </c>
      <c r="AG46" s="38">
        <f t="shared" si="20"/>
        <v>197.334</v>
      </c>
      <c r="AH46" s="32">
        <f t="shared" si="21"/>
        <v>197.334</v>
      </c>
      <c r="AI46" s="33">
        <f t="shared" si="22"/>
        <v>240</v>
      </c>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7"/>
      <c r="CK46" s="7"/>
      <c r="CL46" s="7"/>
      <c r="CM46" s="7"/>
      <c r="CN46" s="7"/>
      <c r="CO46" s="7"/>
      <c r="CP46" s="7"/>
      <c r="CQ46" s="7"/>
      <c r="CR46" s="7"/>
      <c r="CS46" s="7"/>
      <c r="CT46" s="7"/>
      <c r="CU46" s="7"/>
    </row>
    <row r="47" spans="1:99" s="8" customFormat="1" ht="15">
      <c r="A47" s="113"/>
      <c r="B47" s="35">
        <v>82550</v>
      </c>
      <c r="C47" s="35">
        <v>82550</v>
      </c>
      <c r="D47" s="30" t="s">
        <v>76</v>
      </c>
      <c r="E47" s="36" t="s">
        <v>93</v>
      </c>
      <c r="F47" s="13">
        <v>87</v>
      </c>
      <c r="G47" s="13">
        <f t="shared" si="23"/>
        <v>47.1975</v>
      </c>
      <c r="H47" s="33">
        <f t="shared" si="2"/>
        <v>26.97</v>
      </c>
      <c r="I47" s="33">
        <f t="shared" si="0"/>
        <v>56.550000000000004</v>
      </c>
      <c r="J47" s="33">
        <f t="shared" si="3"/>
        <v>28.3185</v>
      </c>
      <c r="K47" s="33">
        <f t="shared" si="1"/>
        <v>54.331500000000005</v>
      </c>
      <c r="L47" s="33">
        <v>6.15</v>
      </c>
      <c r="M47" s="33">
        <f t="shared" si="4"/>
        <v>26.97</v>
      </c>
      <c r="N47" s="33">
        <f t="shared" si="5"/>
        <v>54.331500000000005</v>
      </c>
      <c r="O47" s="33">
        <f t="shared" si="6"/>
        <v>5.03</v>
      </c>
      <c r="P47" s="33">
        <f t="shared" si="7"/>
        <v>26.97</v>
      </c>
      <c r="Q47" s="33">
        <f t="shared" si="8"/>
        <v>5.03</v>
      </c>
      <c r="R47" s="33">
        <f t="shared" si="9"/>
        <v>65.25</v>
      </c>
      <c r="S47" s="33">
        <f t="shared" si="10"/>
        <v>65.25</v>
      </c>
      <c r="T47" s="33">
        <f t="shared" si="11"/>
        <v>26.97</v>
      </c>
      <c r="U47" s="33">
        <f t="shared" si="12"/>
        <v>26.97</v>
      </c>
      <c r="V47" s="33">
        <f t="shared" si="13"/>
        <v>26.97</v>
      </c>
      <c r="W47" s="33">
        <v>5.03</v>
      </c>
      <c r="X47" s="33">
        <f t="shared" si="14"/>
        <v>26.97</v>
      </c>
      <c r="Y47" s="33">
        <f t="shared" si="15"/>
        <v>61.769999999999996</v>
      </c>
      <c r="Z47" s="33">
        <f t="shared" si="16"/>
        <v>26.97</v>
      </c>
      <c r="AA47" s="33" t="s">
        <v>53</v>
      </c>
      <c r="AB47" s="37">
        <f t="shared" si="17"/>
        <v>26.97</v>
      </c>
      <c r="AC47" s="37">
        <f t="shared" si="18"/>
        <v>56.550000000000004</v>
      </c>
      <c r="AD47" s="33" t="s">
        <v>53</v>
      </c>
      <c r="AE47" s="31">
        <f t="shared" si="19"/>
        <v>26.97</v>
      </c>
      <c r="AF47" s="33" t="s">
        <v>53</v>
      </c>
      <c r="AG47" s="38">
        <f aca="true" t="shared" si="24" ref="AG47:AG110">((F47*0.75)*0.0963)+(F47*0.75)</f>
        <v>71.533575</v>
      </c>
      <c r="AH47" s="32">
        <f t="shared" si="21"/>
        <v>71.533575</v>
      </c>
      <c r="AI47" s="33">
        <f t="shared" si="22"/>
        <v>87</v>
      </c>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7"/>
      <c r="CK47" s="7"/>
      <c r="CL47" s="7"/>
      <c r="CM47" s="7"/>
      <c r="CN47" s="7"/>
      <c r="CO47" s="7"/>
      <c r="CP47" s="7"/>
      <c r="CQ47" s="7"/>
      <c r="CR47" s="7"/>
      <c r="CS47" s="7"/>
      <c r="CT47" s="7"/>
      <c r="CU47" s="7"/>
    </row>
    <row r="48" spans="1:99" s="8" customFormat="1" ht="15">
      <c r="A48" s="113"/>
      <c r="B48" s="35">
        <v>82606</v>
      </c>
      <c r="C48" s="35">
        <v>82606</v>
      </c>
      <c r="D48" s="30" t="s">
        <v>76</v>
      </c>
      <c r="E48" s="36" t="s">
        <v>94</v>
      </c>
      <c r="F48" s="13">
        <v>196</v>
      </c>
      <c r="G48" s="13">
        <f t="shared" si="23"/>
        <v>106.33</v>
      </c>
      <c r="H48" s="33">
        <f t="shared" si="2"/>
        <v>60.76</v>
      </c>
      <c r="I48" s="33">
        <f t="shared" si="0"/>
        <v>127.4</v>
      </c>
      <c r="J48" s="33">
        <f t="shared" si="3"/>
        <v>63.798</v>
      </c>
      <c r="K48" s="33">
        <f t="shared" si="1"/>
        <v>122.40200000000002</v>
      </c>
      <c r="L48" s="33" t="s">
        <v>53</v>
      </c>
      <c r="M48" s="33">
        <f t="shared" si="4"/>
        <v>60.76</v>
      </c>
      <c r="N48" s="33">
        <f t="shared" si="5"/>
        <v>122.40200000000002</v>
      </c>
      <c r="O48" s="33" t="str">
        <f t="shared" si="6"/>
        <v>Medicaid APG</v>
      </c>
      <c r="P48" s="33">
        <f t="shared" si="7"/>
        <v>60.76</v>
      </c>
      <c r="Q48" s="33" t="str">
        <f t="shared" si="8"/>
        <v>Medicaid APG</v>
      </c>
      <c r="R48" s="33">
        <f t="shared" si="9"/>
        <v>147</v>
      </c>
      <c r="S48" s="33">
        <f t="shared" si="10"/>
        <v>147</v>
      </c>
      <c r="T48" s="33">
        <f t="shared" si="11"/>
        <v>60.76</v>
      </c>
      <c r="U48" s="33">
        <f t="shared" si="12"/>
        <v>60.76</v>
      </c>
      <c r="V48" s="33">
        <f t="shared" si="13"/>
        <v>60.76</v>
      </c>
      <c r="W48" s="33" t="s">
        <v>53</v>
      </c>
      <c r="X48" s="33">
        <f t="shared" si="14"/>
        <v>60.76</v>
      </c>
      <c r="Y48" s="33">
        <f t="shared" si="15"/>
        <v>139.16</v>
      </c>
      <c r="Z48" s="33">
        <f t="shared" si="16"/>
        <v>60.76</v>
      </c>
      <c r="AA48" s="33" t="s">
        <v>53</v>
      </c>
      <c r="AB48" s="37">
        <f t="shared" si="17"/>
        <v>60.76</v>
      </c>
      <c r="AC48" s="37">
        <f t="shared" si="18"/>
        <v>127.4</v>
      </c>
      <c r="AD48" s="33" t="s">
        <v>53</v>
      </c>
      <c r="AE48" s="31">
        <f t="shared" si="19"/>
        <v>60.76</v>
      </c>
      <c r="AF48" s="33" t="s">
        <v>53</v>
      </c>
      <c r="AG48" s="38">
        <f t="shared" si="24"/>
        <v>161.1561</v>
      </c>
      <c r="AH48" s="32">
        <f t="shared" si="21"/>
        <v>161.1561</v>
      </c>
      <c r="AI48" s="33">
        <f t="shared" si="22"/>
        <v>196</v>
      </c>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7"/>
      <c r="CK48" s="7"/>
      <c r="CL48" s="7"/>
      <c r="CM48" s="7"/>
      <c r="CN48" s="7"/>
      <c r="CO48" s="7"/>
      <c r="CP48" s="7"/>
      <c r="CQ48" s="7"/>
      <c r="CR48" s="7"/>
      <c r="CS48" s="7"/>
      <c r="CT48" s="7"/>
      <c r="CU48" s="7"/>
    </row>
    <row r="49" spans="1:99" s="8" customFormat="1" ht="15">
      <c r="A49" s="113"/>
      <c r="B49" s="35">
        <v>82728</v>
      </c>
      <c r="C49" s="35">
        <v>82728</v>
      </c>
      <c r="D49" s="30" t="s">
        <v>76</v>
      </c>
      <c r="E49" s="36" t="s">
        <v>95</v>
      </c>
      <c r="F49" s="13">
        <v>184</v>
      </c>
      <c r="G49" s="13">
        <f t="shared" si="23"/>
        <v>99.82</v>
      </c>
      <c r="H49" s="33">
        <f t="shared" si="2"/>
        <v>57.04</v>
      </c>
      <c r="I49" s="33">
        <f t="shared" si="0"/>
        <v>119.60000000000001</v>
      </c>
      <c r="J49" s="33">
        <f t="shared" si="3"/>
        <v>59.892</v>
      </c>
      <c r="K49" s="33">
        <f t="shared" si="1"/>
        <v>114.90800000000002</v>
      </c>
      <c r="L49" s="33">
        <v>12.88</v>
      </c>
      <c r="M49" s="33">
        <f t="shared" si="4"/>
        <v>57.04</v>
      </c>
      <c r="N49" s="33">
        <f t="shared" si="5"/>
        <v>114.90800000000002</v>
      </c>
      <c r="O49" s="33">
        <f t="shared" si="6"/>
        <v>13.63</v>
      </c>
      <c r="P49" s="33">
        <f t="shared" si="7"/>
        <v>57.04</v>
      </c>
      <c r="Q49" s="33">
        <f t="shared" si="8"/>
        <v>13.63</v>
      </c>
      <c r="R49" s="33">
        <f t="shared" si="9"/>
        <v>138</v>
      </c>
      <c r="S49" s="33">
        <f t="shared" si="10"/>
        <v>138</v>
      </c>
      <c r="T49" s="33">
        <f t="shared" si="11"/>
        <v>57.04</v>
      </c>
      <c r="U49" s="33">
        <f t="shared" si="12"/>
        <v>57.04</v>
      </c>
      <c r="V49" s="33">
        <f t="shared" si="13"/>
        <v>57.04</v>
      </c>
      <c r="W49" s="33">
        <v>13.63</v>
      </c>
      <c r="X49" s="33">
        <f t="shared" si="14"/>
        <v>57.04</v>
      </c>
      <c r="Y49" s="33">
        <f t="shared" si="15"/>
        <v>130.64</v>
      </c>
      <c r="Z49" s="33">
        <f t="shared" si="16"/>
        <v>57.04</v>
      </c>
      <c r="AA49" s="33" t="s">
        <v>53</v>
      </c>
      <c r="AB49" s="37">
        <f t="shared" si="17"/>
        <v>57.04</v>
      </c>
      <c r="AC49" s="37">
        <f t="shared" si="18"/>
        <v>119.60000000000001</v>
      </c>
      <c r="AD49" s="33" t="s">
        <v>53</v>
      </c>
      <c r="AE49" s="31">
        <f t="shared" si="19"/>
        <v>57.04</v>
      </c>
      <c r="AF49" s="33" t="s">
        <v>53</v>
      </c>
      <c r="AG49" s="38">
        <f t="shared" si="24"/>
        <v>151.2894</v>
      </c>
      <c r="AH49" s="32">
        <f t="shared" si="21"/>
        <v>151.2894</v>
      </c>
      <c r="AI49" s="33">
        <f t="shared" si="22"/>
        <v>184</v>
      </c>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7"/>
      <c r="CK49" s="7"/>
      <c r="CL49" s="7"/>
      <c r="CM49" s="7"/>
      <c r="CN49" s="7"/>
      <c r="CO49" s="7"/>
      <c r="CP49" s="7"/>
      <c r="CQ49" s="7"/>
      <c r="CR49" s="7"/>
      <c r="CS49" s="7"/>
      <c r="CT49" s="7"/>
      <c r="CU49" s="7"/>
    </row>
    <row r="50" spans="1:99" s="8" customFormat="1" ht="15">
      <c r="A50" s="113"/>
      <c r="B50" s="35">
        <v>82745</v>
      </c>
      <c r="C50" s="35">
        <v>82745</v>
      </c>
      <c r="D50" s="30" t="s">
        <v>76</v>
      </c>
      <c r="E50" s="36" t="s">
        <v>96</v>
      </c>
      <c r="F50" s="13">
        <v>177</v>
      </c>
      <c r="G50" s="13">
        <f t="shared" si="23"/>
        <v>96.0225</v>
      </c>
      <c r="H50" s="33">
        <f t="shared" si="2"/>
        <v>54.87</v>
      </c>
      <c r="I50" s="33">
        <f t="shared" si="0"/>
        <v>115.05</v>
      </c>
      <c r="J50" s="33">
        <f t="shared" si="3"/>
        <v>57.6135</v>
      </c>
      <c r="K50" s="33">
        <f t="shared" si="1"/>
        <v>110.5365</v>
      </c>
      <c r="L50" s="33" t="s">
        <v>53</v>
      </c>
      <c r="M50" s="33">
        <f t="shared" si="4"/>
        <v>54.87</v>
      </c>
      <c r="N50" s="33">
        <f t="shared" si="5"/>
        <v>110.5365</v>
      </c>
      <c r="O50" s="33" t="str">
        <f t="shared" si="6"/>
        <v>Medicaid APG</v>
      </c>
      <c r="P50" s="33">
        <f t="shared" si="7"/>
        <v>54.87</v>
      </c>
      <c r="Q50" s="33" t="str">
        <f t="shared" si="8"/>
        <v>Medicaid APG</v>
      </c>
      <c r="R50" s="33">
        <f t="shared" si="9"/>
        <v>132.75</v>
      </c>
      <c r="S50" s="33">
        <f t="shared" si="10"/>
        <v>132.75</v>
      </c>
      <c r="T50" s="33">
        <f t="shared" si="11"/>
        <v>54.87</v>
      </c>
      <c r="U50" s="33">
        <f t="shared" si="12"/>
        <v>54.87</v>
      </c>
      <c r="V50" s="33">
        <f t="shared" si="13"/>
        <v>54.87</v>
      </c>
      <c r="W50" s="33" t="s">
        <v>53</v>
      </c>
      <c r="X50" s="33">
        <f t="shared" si="14"/>
        <v>54.87</v>
      </c>
      <c r="Y50" s="33">
        <f t="shared" si="15"/>
        <v>125.66999999999999</v>
      </c>
      <c r="Z50" s="33">
        <f t="shared" si="16"/>
        <v>54.87</v>
      </c>
      <c r="AA50" s="33" t="s">
        <v>53</v>
      </c>
      <c r="AB50" s="37">
        <f t="shared" si="17"/>
        <v>54.87</v>
      </c>
      <c r="AC50" s="37">
        <f t="shared" si="18"/>
        <v>115.05</v>
      </c>
      <c r="AD50" s="33" t="s">
        <v>53</v>
      </c>
      <c r="AE50" s="31">
        <f t="shared" si="19"/>
        <v>54.87</v>
      </c>
      <c r="AF50" s="33" t="s">
        <v>53</v>
      </c>
      <c r="AG50" s="38">
        <f t="shared" si="24"/>
        <v>145.533825</v>
      </c>
      <c r="AH50" s="32">
        <f t="shared" si="21"/>
        <v>145.533825</v>
      </c>
      <c r="AI50" s="33">
        <f t="shared" si="22"/>
        <v>177</v>
      </c>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7"/>
      <c r="CK50" s="7"/>
      <c r="CL50" s="7"/>
      <c r="CM50" s="7"/>
      <c r="CN50" s="7"/>
      <c r="CO50" s="7"/>
      <c r="CP50" s="7"/>
      <c r="CQ50" s="7"/>
      <c r="CR50" s="7"/>
      <c r="CS50" s="7"/>
      <c r="CT50" s="7"/>
      <c r="CU50" s="7"/>
    </row>
    <row r="51" spans="1:99" s="8" customFormat="1" ht="15">
      <c r="A51" s="113"/>
      <c r="B51" s="35">
        <v>83480</v>
      </c>
      <c r="C51" s="29">
        <v>84443</v>
      </c>
      <c r="D51" s="30" t="s">
        <v>76</v>
      </c>
      <c r="E51" s="36" t="s">
        <v>97</v>
      </c>
      <c r="F51" s="13">
        <v>230</v>
      </c>
      <c r="G51" s="13">
        <f t="shared" si="23"/>
        <v>124.77499999999999</v>
      </c>
      <c r="H51" s="33">
        <f t="shared" si="2"/>
        <v>71.3</v>
      </c>
      <c r="I51" s="33">
        <f t="shared" si="0"/>
        <v>149.5</v>
      </c>
      <c r="J51" s="33">
        <f t="shared" si="3"/>
        <v>74.865</v>
      </c>
      <c r="K51" s="33">
        <f t="shared" si="1"/>
        <v>143.63500000000002</v>
      </c>
      <c r="L51" s="33" t="s">
        <v>53</v>
      </c>
      <c r="M51" s="33">
        <f t="shared" si="4"/>
        <v>71.3</v>
      </c>
      <c r="N51" s="33">
        <f t="shared" si="5"/>
        <v>143.63500000000002</v>
      </c>
      <c r="O51" s="33">
        <f t="shared" si="6"/>
        <v>9</v>
      </c>
      <c r="P51" s="33">
        <f t="shared" si="7"/>
        <v>71.3</v>
      </c>
      <c r="Q51" s="33">
        <f t="shared" si="8"/>
        <v>9</v>
      </c>
      <c r="R51" s="33">
        <f t="shared" si="9"/>
        <v>172.5</v>
      </c>
      <c r="S51" s="33">
        <f t="shared" si="10"/>
        <v>172.5</v>
      </c>
      <c r="T51" s="33">
        <f t="shared" si="11"/>
        <v>71.3</v>
      </c>
      <c r="U51" s="33">
        <f t="shared" si="12"/>
        <v>71.3</v>
      </c>
      <c r="V51" s="33">
        <f t="shared" si="13"/>
        <v>71.3</v>
      </c>
      <c r="W51" s="95">
        <v>9</v>
      </c>
      <c r="X51" s="33">
        <f t="shared" si="14"/>
        <v>71.3</v>
      </c>
      <c r="Y51" s="33">
        <f t="shared" si="15"/>
        <v>163.29999999999998</v>
      </c>
      <c r="Z51" s="33">
        <f t="shared" si="16"/>
        <v>71.3</v>
      </c>
      <c r="AA51" s="33" t="s">
        <v>53</v>
      </c>
      <c r="AB51" s="37">
        <f t="shared" si="17"/>
        <v>71.3</v>
      </c>
      <c r="AC51" s="37">
        <f t="shared" si="18"/>
        <v>149.5</v>
      </c>
      <c r="AD51" s="33" t="s">
        <v>53</v>
      </c>
      <c r="AE51" s="31">
        <f t="shared" si="19"/>
        <v>71.3</v>
      </c>
      <c r="AF51" s="33" t="s">
        <v>53</v>
      </c>
      <c r="AG51" s="38">
        <f t="shared" si="24"/>
        <v>189.11175</v>
      </c>
      <c r="AH51" s="32">
        <f t="shared" si="21"/>
        <v>189.11175</v>
      </c>
      <c r="AI51" s="33">
        <f t="shared" si="22"/>
        <v>230</v>
      </c>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7"/>
      <c r="CK51" s="7"/>
      <c r="CL51" s="7"/>
      <c r="CM51" s="7"/>
      <c r="CN51" s="7"/>
      <c r="CO51" s="7"/>
      <c r="CP51" s="7"/>
      <c r="CQ51" s="7"/>
      <c r="CR51" s="7"/>
      <c r="CS51" s="7"/>
      <c r="CT51" s="7"/>
      <c r="CU51" s="7"/>
    </row>
    <row r="52" spans="1:99" s="8" customFormat="1" ht="15">
      <c r="A52" s="113"/>
      <c r="B52" s="35">
        <v>83550</v>
      </c>
      <c r="C52" s="35">
        <v>83550</v>
      </c>
      <c r="D52" s="30" t="s">
        <v>76</v>
      </c>
      <c r="E52" s="36" t="s">
        <v>98</v>
      </c>
      <c r="F52" s="13">
        <v>102</v>
      </c>
      <c r="G52" s="13">
        <f t="shared" si="23"/>
        <v>55.335</v>
      </c>
      <c r="H52" s="33">
        <f t="shared" si="2"/>
        <v>31.62</v>
      </c>
      <c r="I52" s="33">
        <f t="shared" si="0"/>
        <v>66.3</v>
      </c>
      <c r="J52" s="33">
        <f t="shared" si="3"/>
        <v>33.201</v>
      </c>
      <c r="K52" s="33">
        <f t="shared" si="1"/>
        <v>63.699000000000005</v>
      </c>
      <c r="L52" s="33">
        <v>8.25</v>
      </c>
      <c r="M52" s="33">
        <f t="shared" si="4"/>
        <v>31.62</v>
      </c>
      <c r="N52" s="33">
        <f t="shared" si="5"/>
        <v>63.699000000000005</v>
      </c>
      <c r="O52" s="33">
        <f t="shared" si="6"/>
        <v>5.03</v>
      </c>
      <c r="P52" s="33">
        <f t="shared" si="7"/>
        <v>31.62</v>
      </c>
      <c r="Q52" s="33">
        <f t="shared" si="8"/>
        <v>5.03</v>
      </c>
      <c r="R52" s="33">
        <f t="shared" si="9"/>
        <v>76.5</v>
      </c>
      <c r="S52" s="33">
        <f t="shared" si="10"/>
        <v>76.5</v>
      </c>
      <c r="T52" s="33">
        <f t="shared" si="11"/>
        <v>31.62</v>
      </c>
      <c r="U52" s="33">
        <f t="shared" si="12"/>
        <v>31.62</v>
      </c>
      <c r="V52" s="33">
        <f t="shared" si="13"/>
        <v>31.62</v>
      </c>
      <c r="W52" s="33">
        <v>5.03</v>
      </c>
      <c r="X52" s="33">
        <f t="shared" si="14"/>
        <v>31.62</v>
      </c>
      <c r="Y52" s="33">
        <f t="shared" si="15"/>
        <v>72.42</v>
      </c>
      <c r="Z52" s="33">
        <f t="shared" si="16"/>
        <v>31.62</v>
      </c>
      <c r="AA52" s="33" t="s">
        <v>53</v>
      </c>
      <c r="AB52" s="37">
        <f t="shared" si="17"/>
        <v>31.62</v>
      </c>
      <c r="AC52" s="37">
        <f t="shared" si="18"/>
        <v>66.3</v>
      </c>
      <c r="AD52" s="33" t="s">
        <v>53</v>
      </c>
      <c r="AE52" s="31">
        <f t="shared" si="19"/>
        <v>31.62</v>
      </c>
      <c r="AF52" s="33" t="s">
        <v>53</v>
      </c>
      <c r="AG52" s="38">
        <f t="shared" si="24"/>
        <v>83.86695</v>
      </c>
      <c r="AH52" s="32">
        <f t="shared" si="21"/>
        <v>83.86695</v>
      </c>
      <c r="AI52" s="33">
        <f t="shared" si="22"/>
        <v>102</v>
      </c>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7"/>
      <c r="CK52" s="7"/>
      <c r="CL52" s="7"/>
      <c r="CM52" s="7"/>
      <c r="CN52" s="7"/>
      <c r="CO52" s="7"/>
      <c r="CP52" s="7"/>
      <c r="CQ52" s="7"/>
      <c r="CR52" s="7"/>
      <c r="CS52" s="7"/>
      <c r="CT52" s="7"/>
      <c r="CU52" s="7"/>
    </row>
    <row r="53" spans="1:99" s="8" customFormat="1" ht="15">
      <c r="A53" s="113"/>
      <c r="B53" s="35">
        <v>83690</v>
      </c>
      <c r="C53" s="35">
        <v>83690</v>
      </c>
      <c r="D53" s="30" t="s">
        <v>76</v>
      </c>
      <c r="E53" s="36" t="s">
        <v>99</v>
      </c>
      <c r="F53" s="13">
        <v>129</v>
      </c>
      <c r="G53" s="13">
        <f t="shared" si="23"/>
        <v>69.9825</v>
      </c>
      <c r="H53" s="33">
        <f t="shared" si="2"/>
        <v>39.99</v>
      </c>
      <c r="I53" s="33">
        <f t="shared" si="0"/>
        <v>83.85000000000001</v>
      </c>
      <c r="J53" s="33">
        <f t="shared" si="3"/>
        <v>41.98950000000001</v>
      </c>
      <c r="K53" s="33">
        <f t="shared" si="1"/>
        <v>80.5605</v>
      </c>
      <c r="L53" s="33">
        <v>6.5</v>
      </c>
      <c r="M53" s="33">
        <f t="shared" si="4"/>
        <v>39.99</v>
      </c>
      <c r="N53" s="33">
        <f t="shared" si="5"/>
        <v>80.5605</v>
      </c>
      <c r="O53" s="33">
        <f t="shared" si="6"/>
        <v>5.75</v>
      </c>
      <c r="P53" s="33">
        <f t="shared" si="7"/>
        <v>39.99</v>
      </c>
      <c r="Q53" s="33">
        <f t="shared" si="8"/>
        <v>5.75</v>
      </c>
      <c r="R53" s="33">
        <f t="shared" si="9"/>
        <v>96.75</v>
      </c>
      <c r="S53" s="33">
        <f t="shared" si="10"/>
        <v>96.75</v>
      </c>
      <c r="T53" s="33">
        <f t="shared" si="11"/>
        <v>39.99</v>
      </c>
      <c r="U53" s="33">
        <f t="shared" si="12"/>
        <v>39.99</v>
      </c>
      <c r="V53" s="33">
        <f t="shared" si="13"/>
        <v>39.99</v>
      </c>
      <c r="W53" s="33">
        <v>5.75</v>
      </c>
      <c r="X53" s="33">
        <f t="shared" si="14"/>
        <v>39.99</v>
      </c>
      <c r="Y53" s="33">
        <f t="shared" si="15"/>
        <v>91.58999999999999</v>
      </c>
      <c r="Z53" s="33">
        <f t="shared" si="16"/>
        <v>39.99</v>
      </c>
      <c r="AA53" s="33" t="s">
        <v>53</v>
      </c>
      <c r="AB53" s="37">
        <f t="shared" si="17"/>
        <v>39.99</v>
      </c>
      <c r="AC53" s="37">
        <f t="shared" si="18"/>
        <v>83.85000000000001</v>
      </c>
      <c r="AD53" s="33" t="s">
        <v>53</v>
      </c>
      <c r="AE53" s="31">
        <f t="shared" si="19"/>
        <v>39.99</v>
      </c>
      <c r="AF53" s="33" t="s">
        <v>53</v>
      </c>
      <c r="AG53" s="38">
        <f t="shared" si="24"/>
        <v>106.067025</v>
      </c>
      <c r="AH53" s="32">
        <f t="shared" si="21"/>
        <v>106.067025</v>
      </c>
      <c r="AI53" s="33">
        <f t="shared" si="22"/>
        <v>129</v>
      </c>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7"/>
      <c r="CK53" s="7"/>
      <c r="CL53" s="7"/>
      <c r="CM53" s="7"/>
      <c r="CN53" s="7"/>
      <c r="CO53" s="7"/>
      <c r="CP53" s="7"/>
      <c r="CQ53" s="7"/>
      <c r="CR53" s="7"/>
      <c r="CS53" s="7"/>
      <c r="CT53" s="7"/>
      <c r="CU53" s="7"/>
    </row>
    <row r="54" spans="1:99" s="8" customFormat="1" ht="15">
      <c r="A54" s="113"/>
      <c r="B54" s="35">
        <v>83735</v>
      </c>
      <c r="C54" s="35">
        <v>83735</v>
      </c>
      <c r="D54" s="30" t="s">
        <v>76</v>
      </c>
      <c r="E54" s="36" t="s">
        <v>100</v>
      </c>
      <c r="F54" s="13">
        <v>115</v>
      </c>
      <c r="G54" s="13">
        <f t="shared" si="23"/>
        <v>62.387499999999996</v>
      </c>
      <c r="H54" s="33">
        <f t="shared" si="2"/>
        <v>35.65</v>
      </c>
      <c r="I54" s="33">
        <f t="shared" si="0"/>
        <v>74.75</v>
      </c>
      <c r="J54" s="33">
        <f t="shared" si="3"/>
        <v>37.4325</v>
      </c>
      <c r="K54" s="33">
        <f t="shared" si="1"/>
        <v>71.81750000000001</v>
      </c>
      <c r="L54" s="33">
        <v>6.32</v>
      </c>
      <c r="M54" s="33">
        <f t="shared" si="4"/>
        <v>35.65</v>
      </c>
      <c r="N54" s="33">
        <f t="shared" si="5"/>
        <v>71.81750000000001</v>
      </c>
      <c r="O54" s="33">
        <f t="shared" si="6"/>
        <v>5.03</v>
      </c>
      <c r="P54" s="33">
        <f t="shared" si="7"/>
        <v>35.65</v>
      </c>
      <c r="Q54" s="33">
        <f t="shared" si="8"/>
        <v>5.03</v>
      </c>
      <c r="R54" s="33">
        <f t="shared" si="9"/>
        <v>86.25</v>
      </c>
      <c r="S54" s="33">
        <f t="shared" si="10"/>
        <v>86.25</v>
      </c>
      <c r="T54" s="33">
        <f t="shared" si="11"/>
        <v>35.65</v>
      </c>
      <c r="U54" s="33">
        <f t="shared" si="12"/>
        <v>35.65</v>
      </c>
      <c r="V54" s="33">
        <f t="shared" si="13"/>
        <v>35.65</v>
      </c>
      <c r="W54" s="33">
        <v>5.03</v>
      </c>
      <c r="X54" s="33">
        <f t="shared" si="14"/>
        <v>35.65</v>
      </c>
      <c r="Y54" s="33">
        <f t="shared" si="15"/>
        <v>81.64999999999999</v>
      </c>
      <c r="Z54" s="33">
        <f t="shared" si="16"/>
        <v>35.65</v>
      </c>
      <c r="AA54" s="33" t="s">
        <v>53</v>
      </c>
      <c r="AB54" s="37">
        <f t="shared" si="17"/>
        <v>35.65</v>
      </c>
      <c r="AC54" s="37">
        <f t="shared" si="18"/>
        <v>74.75</v>
      </c>
      <c r="AD54" s="33" t="s">
        <v>53</v>
      </c>
      <c r="AE54" s="31">
        <f t="shared" si="19"/>
        <v>35.65</v>
      </c>
      <c r="AF54" s="33" t="s">
        <v>53</v>
      </c>
      <c r="AG54" s="38">
        <f t="shared" si="24"/>
        <v>94.555875</v>
      </c>
      <c r="AH54" s="32">
        <f t="shared" si="21"/>
        <v>94.555875</v>
      </c>
      <c r="AI54" s="33">
        <f t="shared" si="22"/>
        <v>115</v>
      </c>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7"/>
      <c r="CK54" s="7"/>
      <c r="CL54" s="7"/>
      <c r="CM54" s="7"/>
      <c r="CN54" s="7"/>
      <c r="CO54" s="7"/>
      <c r="CP54" s="7"/>
      <c r="CQ54" s="7"/>
      <c r="CR54" s="7"/>
      <c r="CS54" s="7"/>
      <c r="CT54" s="7"/>
      <c r="CU54" s="7"/>
    </row>
    <row r="55" spans="1:99" s="8" customFormat="1" ht="15">
      <c r="A55" s="113"/>
      <c r="B55" s="35">
        <v>84100</v>
      </c>
      <c r="C55" s="35">
        <v>84100</v>
      </c>
      <c r="D55" s="30" t="s">
        <v>76</v>
      </c>
      <c r="E55" s="36" t="s">
        <v>101</v>
      </c>
      <c r="F55" s="13">
        <v>87</v>
      </c>
      <c r="G55" s="13">
        <f t="shared" si="23"/>
        <v>47.1975</v>
      </c>
      <c r="H55" s="33">
        <f t="shared" si="2"/>
        <v>26.97</v>
      </c>
      <c r="I55" s="33">
        <f t="shared" si="0"/>
        <v>56.550000000000004</v>
      </c>
      <c r="J55" s="33">
        <f t="shared" si="3"/>
        <v>28.3185</v>
      </c>
      <c r="K55" s="33">
        <f t="shared" si="1"/>
        <v>54.331500000000005</v>
      </c>
      <c r="L55" s="33">
        <v>4.48</v>
      </c>
      <c r="M55" s="33">
        <f t="shared" si="4"/>
        <v>26.97</v>
      </c>
      <c r="N55" s="33">
        <f t="shared" si="5"/>
        <v>54.331500000000005</v>
      </c>
      <c r="O55" s="33">
        <f t="shared" si="6"/>
        <v>4.74</v>
      </c>
      <c r="P55" s="33">
        <f t="shared" si="7"/>
        <v>26.97</v>
      </c>
      <c r="Q55" s="33">
        <f t="shared" si="8"/>
        <v>4.74</v>
      </c>
      <c r="R55" s="33">
        <f t="shared" si="9"/>
        <v>65.25</v>
      </c>
      <c r="S55" s="33">
        <f t="shared" si="10"/>
        <v>65.25</v>
      </c>
      <c r="T55" s="33">
        <f t="shared" si="11"/>
        <v>26.97</v>
      </c>
      <c r="U55" s="33">
        <f t="shared" si="12"/>
        <v>26.97</v>
      </c>
      <c r="V55" s="33">
        <f t="shared" si="13"/>
        <v>26.97</v>
      </c>
      <c r="W55" s="33">
        <v>4.74</v>
      </c>
      <c r="X55" s="33">
        <f t="shared" si="14"/>
        <v>26.97</v>
      </c>
      <c r="Y55" s="33">
        <f t="shared" si="15"/>
        <v>61.769999999999996</v>
      </c>
      <c r="Z55" s="33">
        <f t="shared" si="16"/>
        <v>26.97</v>
      </c>
      <c r="AA55" s="33" t="s">
        <v>53</v>
      </c>
      <c r="AB55" s="37">
        <f t="shared" si="17"/>
        <v>26.97</v>
      </c>
      <c r="AC55" s="37">
        <f t="shared" si="18"/>
        <v>56.550000000000004</v>
      </c>
      <c r="AD55" s="33" t="s">
        <v>53</v>
      </c>
      <c r="AE55" s="31">
        <f t="shared" si="19"/>
        <v>26.97</v>
      </c>
      <c r="AF55" s="33" t="s">
        <v>53</v>
      </c>
      <c r="AG55" s="38">
        <f t="shared" si="24"/>
        <v>71.533575</v>
      </c>
      <c r="AH55" s="32">
        <f t="shared" si="21"/>
        <v>71.533575</v>
      </c>
      <c r="AI55" s="33">
        <f t="shared" si="22"/>
        <v>87</v>
      </c>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7"/>
      <c r="CK55" s="7"/>
      <c r="CL55" s="7"/>
      <c r="CM55" s="7"/>
      <c r="CN55" s="7"/>
      <c r="CO55" s="7"/>
      <c r="CP55" s="7"/>
      <c r="CQ55" s="7"/>
      <c r="CR55" s="7"/>
      <c r="CS55" s="7"/>
      <c r="CT55" s="7"/>
      <c r="CU55" s="7"/>
    </row>
    <row r="56" spans="1:99" s="8" customFormat="1" ht="15">
      <c r="A56" s="113"/>
      <c r="B56" s="35">
        <v>84140</v>
      </c>
      <c r="C56" s="35">
        <v>84140</v>
      </c>
      <c r="D56" s="30" t="s">
        <v>76</v>
      </c>
      <c r="E56" s="36" t="s">
        <v>102</v>
      </c>
      <c r="F56" s="13">
        <v>62</v>
      </c>
      <c r="G56" s="13">
        <f t="shared" si="23"/>
        <v>33.635</v>
      </c>
      <c r="H56" s="33">
        <f t="shared" si="2"/>
        <v>19.22</v>
      </c>
      <c r="I56" s="33">
        <f t="shared" si="0"/>
        <v>40.300000000000004</v>
      </c>
      <c r="J56" s="33">
        <f t="shared" si="3"/>
        <v>20.181</v>
      </c>
      <c r="K56" s="33">
        <f t="shared" si="1"/>
        <v>38.719</v>
      </c>
      <c r="L56" s="33">
        <v>19.52</v>
      </c>
      <c r="M56" s="33">
        <f t="shared" si="4"/>
        <v>19.22</v>
      </c>
      <c r="N56" s="33">
        <f t="shared" si="5"/>
        <v>38.719</v>
      </c>
      <c r="O56" s="33">
        <f t="shared" si="6"/>
        <v>20.67</v>
      </c>
      <c r="P56" s="33">
        <f t="shared" si="7"/>
        <v>19.22</v>
      </c>
      <c r="Q56" s="33">
        <f t="shared" si="8"/>
        <v>20.67</v>
      </c>
      <c r="R56" s="33">
        <f t="shared" si="9"/>
        <v>46.5</v>
      </c>
      <c r="S56" s="33">
        <f t="shared" si="10"/>
        <v>46.5</v>
      </c>
      <c r="T56" s="33">
        <f t="shared" si="11"/>
        <v>19.22</v>
      </c>
      <c r="U56" s="33">
        <f t="shared" si="12"/>
        <v>19.22</v>
      </c>
      <c r="V56" s="33">
        <f t="shared" si="13"/>
        <v>19.22</v>
      </c>
      <c r="W56" s="33">
        <v>20.67</v>
      </c>
      <c r="X56" s="33">
        <f t="shared" si="14"/>
        <v>19.22</v>
      </c>
      <c r="Y56" s="33">
        <f t="shared" si="15"/>
        <v>44.019999999999996</v>
      </c>
      <c r="Z56" s="33">
        <f t="shared" si="16"/>
        <v>19.22</v>
      </c>
      <c r="AA56" s="33" t="s">
        <v>53</v>
      </c>
      <c r="AB56" s="37">
        <f t="shared" si="17"/>
        <v>19.22</v>
      </c>
      <c r="AC56" s="37">
        <f t="shared" si="18"/>
        <v>40.300000000000004</v>
      </c>
      <c r="AD56" s="33" t="s">
        <v>53</v>
      </c>
      <c r="AE56" s="31">
        <f t="shared" si="19"/>
        <v>19.22</v>
      </c>
      <c r="AF56" s="33" t="s">
        <v>53</v>
      </c>
      <c r="AG56" s="38">
        <f t="shared" si="24"/>
        <v>50.97795</v>
      </c>
      <c r="AH56" s="32">
        <f t="shared" si="21"/>
        <v>50.97795</v>
      </c>
      <c r="AI56" s="33">
        <f t="shared" si="22"/>
        <v>62</v>
      </c>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7"/>
      <c r="CK56" s="7"/>
      <c r="CL56" s="7"/>
      <c r="CM56" s="7"/>
      <c r="CN56" s="7"/>
      <c r="CO56" s="7"/>
      <c r="CP56" s="7"/>
      <c r="CQ56" s="7"/>
      <c r="CR56" s="7"/>
      <c r="CS56" s="7"/>
      <c r="CT56" s="7"/>
      <c r="CU56" s="7"/>
    </row>
    <row r="57" spans="1:99" s="8" customFormat="1" ht="15">
      <c r="A57" s="113"/>
      <c r="B57" s="35">
        <v>84144</v>
      </c>
      <c r="C57" s="35">
        <v>84144</v>
      </c>
      <c r="D57" s="30" t="s">
        <v>76</v>
      </c>
      <c r="E57" s="36" t="s">
        <v>103</v>
      </c>
      <c r="F57" s="13">
        <v>249</v>
      </c>
      <c r="G57" s="13">
        <f t="shared" si="23"/>
        <v>135.08249999999998</v>
      </c>
      <c r="H57" s="33">
        <f t="shared" si="2"/>
        <v>77.19</v>
      </c>
      <c r="I57" s="33">
        <f t="shared" si="0"/>
        <v>161.85</v>
      </c>
      <c r="J57" s="33">
        <f t="shared" si="3"/>
        <v>81.0495</v>
      </c>
      <c r="K57" s="33">
        <f t="shared" si="1"/>
        <v>155.50050000000002</v>
      </c>
      <c r="L57" s="33">
        <v>19.7</v>
      </c>
      <c r="M57" s="33">
        <f t="shared" si="4"/>
        <v>77.19</v>
      </c>
      <c r="N57" s="33">
        <f t="shared" si="5"/>
        <v>155.50050000000002</v>
      </c>
      <c r="O57" s="33">
        <f t="shared" si="6"/>
        <v>20.86</v>
      </c>
      <c r="P57" s="33">
        <f t="shared" si="7"/>
        <v>77.19</v>
      </c>
      <c r="Q57" s="33">
        <f t="shared" si="8"/>
        <v>20.86</v>
      </c>
      <c r="R57" s="33">
        <f t="shared" si="9"/>
        <v>186.75</v>
      </c>
      <c r="S57" s="33">
        <f t="shared" si="10"/>
        <v>186.75</v>
      </c>
      <c r="T57" s="33">
        <f t="shared" si="11"/>
        <v>77.19</v>
      </c>
      <c r="U57" s="33">
        <f t="shared" si="12"/>
        <v>77.19</v>
      </c>
      <c r="V57" s="33">
        <f t="shared" si="13"/>
        <v>77.19</v>
      </c>
      <c r="W57" s="33">
        <v>20.86</v>
      </c>
      <c r="X57" s="33">
        <f t="shared" si="14"/>
        <v>77.19</v>
      </c>
      <c r="Y57" s="33">
        <f t="shared" si="15"/>
        <v>176.79</v>
      </c>
      <c r="Z57" s="33">
        <f t="shared" si="16"/>
        <v>77.19</v>
      </c>
      <c r="AA57" s="33" t="s">
        <v>53</v>
      </c>
      <c r="AB57" s="37">
        <f t="shared" si="17"/>
        <v>77.19</v>
      </c>
      <c r="AC57" s="37">
        <f t="shared" si="18"/>
        <v>161.85</v>
      </c>
      <c r="AD57" s="33" t="s">
        <v>53</v>
      </c>
      <c r="AE57" s="31">
        <f t="shared" si="19"/>
        <v>77.19</v>
      </c>
      <c r="AF57" s="33" t="s">
        <v>53</v>
      </c>
      <c r="AG57" s="38">
        <f t="shared" si="24"/>
        <v>204.734025</v>
      </c>
      <c r="AH57" s="32">
        <f t="shared" si="21"/>
        <v>204.734025</v>
      </c>
      <c r="AI57" s="33">
        <f t="shared" si="22"/>
        <v>249</v>
      </c>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7"/>
      <c r="CK57" s="7"/>
      <c r="CL57" s="7"/>
      <c r="CM57" s="7"/>
      <c r="CN57" s="7"/>
      <c r="CO57" s="7"/>
      <c r="CP57" s="7"/>
      <c r="CQ57" s="7"/>
      <c r="CR57" s="7"/>
      <c r="CS57" s="7"/>
      <c r="CT57" s="7"/>
      <c r="CU57" s="7"/>
    </row>
    <row r="58" spans="1:99" s="8" customFormat="1" ht="15">
      <c r="A58" s="113"/>
      <c r="B58" s="35">
        <v>84155</v>
      </c>
      <c r="C58" s="35">
        <v>84155</v>
      </c>
      <c r="D58" s="30" t="s">
        <v>76</v>
      </c>
      <c r="E58" s="36" t="s">
        <v>104</v>
      </c>
      <c r="F58" s="13">
        <v>60</v>
      </c>
      <c r="G58" s="13">
        <f t="shared" si="23"/>
        <v>32.550000000000004</v>
      </c>
      <c r="H58" s="33">
        <f t="shared" si="2"/>
        <v>18.6</v>
      </c>
      <c r="I58" s="33">
        <f t="shared" si="0"/>
        <v>39</v>
      </c>
      <c r="J58" s="33">
        <f t="shared" si="3"/>
        <v>19.53</v>
      </c>
      <c r="K58" s="33">
        <f t="shared" si="1"/>
        <v>37.470000000000006</v>
      </c>
      <c r="L58" s="33">
        <v>3.46</v>
      </c>
      <c r="M58" s="33">
        <f t="shared" si="4"/>
        <v>18.6</v>
      </c>
      <c r="N58" s="33">
        <f t="shared" si="5"/>
        <v>37.470000000000006</v>
      </c>
      <c r="O58" s="33">
        <f t="shared" si="6"/>
        <v>3.67</v>
      </c>
      <c r="P58" s="33">
        <f t="shared" si="7"/>
        <v>18.6</v>
      </c>
      <c r="Q58" s="33">
        <f t="shared" si="8"/>
        <v>3.67</v>
      </c>
      <c r="R58" s="33">
        <f t="shared" si="9"/>
        <v>45</v>
      </c>
      <c r="S58" s="33">
        <f t="shared" si="10"/>
        <v>45</v>
      </c>
      <c r="T58" s="33">
        <f t="shared" si="11"/>
        <v>18.6</v>
      </c>
      <c r="U58" s="33">
        <f t="shared" si="12"/>
        <v>18.6</v>
      </c>
      <c r="V58" s="33">
        <f t="shared" si="13"/>
        <v>18.6</v>
      </c>
      <c r="W58" s="33">
        <v>3.67</v>
      </c>
      <c r="X58" s="33">
        <f t="shared" si="14"/>
        <v>18.6</v>
      </c>
      <c r="Y58" s="33">
        <f t="shared" si="15"/>
        <v>42.599999999999994</v>
      </c>
      <c r="Z58" s="33">
        <f t="shared" si="16"/>
        <v>18.6</v>
      </c>
      <c r="AA58" s="33" t="s">
        <v>53</v>
      </c>
      <c r="AB58" s="37">
        <f t="shared" si="17"/>
        <v>18.6</v>
      </c>
      <c r="AC58" s="37">
        <f t="shared" si="18"/>
        <v>39</v>
      </c>
      <c r="AD58" s="33" t="s">
        <v>53</v>
      </c>
      <c r="AE58" s="31">
        <f t="shared" si="19"/>
        <v>18.6</v>
      </c>
      <c r="AF58" s="33" t="s">
        <v>53</v>
      </c>
      <c r="AG58" s="38">
        <f t="shared" si="24"/>
        <v>49.3335</v>
      </c>
      <c r="AH58" s="32">
        <f t="shared" si="21"/>
        <v>49.3335</v>
      </c>
      <c r="AI58" s="33">
        <f t="shared" si="22"/>
        <v>60</v>
      </c>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7"/>
      <c r="CK58" s="7"/>
      <c r="CL58" s="7"/>
      <c r="CM58" s="7"/>
      <c r="CN58" s="7"/>
      <c r="CO58" s="7"/>
      <c r="CP58" s="7"/>
      <c r="CQ58" s="7"/>
      <c r="CR58" s="7"/>
      <c r="CS58" s="7"/>
      <c r="CT58" s="7"/>
      <c r="CU58" s="7"/>
    </row>
    <row r="59" spans="1:99" s="8" customFormat="1" ht="15">
      <c r="A59" s="113"/>
      <c r="B59" s="35">
        <v>84169</v>
      </c>
      <c r="C59" s="35">
        <v>84169</v>
      </c>
      <c r="D59" s="30" t="s">
        <v>76</v>
      </c>
      <c r="E59" s="36" t="s">
        <v>105</v>
      </c>
      <c r="F59" s="13">
        <v>191</v>
      </c>
      <c r="G59" s="13">
        <f t="shared" si="23"/>
        <v>103.6175</v>
      </c>
      <c r="H59" s="33">
        <f t="shared" si="2"/>
        <v>59.21</v>
      </c>
      <c r="I59" s="33">
        <f t="shared" si="0"/>
        <v>124.15</v>
      </c>
      <c r="J59" s="33">
        <f t="shared" si="3"/>
        <v>62.170500000000004</v>
      </c>
      <c r="K59" s="33">
        <f t="shared" si="1"/>
        <v>119.27950000000001</v>
      </c>
      <c r="L59" s="33" t="s">
        <v>53</v>
      </c>
      <c r="M59" s="33">
        <f t="shared" si="4"/>
        <v>59.21</v>
      </c>
      <c r="N59" s="33">
        <f t="shared" si="5"/>
        <v>119.27950000000001</v>
      </c>
      <c r="O59" s="33" t="str">
        <f t="shared" si="6"/>
        <v>Medicaid APG</v>
      </c>
      <c r="P59" s="33">
        <f t="shared" si="7"/>
        <v>59.21</v>
      </c>
      <c r="Q59" s="33" t="str">
        <f t="shared" si="8"/>
        <v>Medicaid APG</v>
      </c>
      <c r="R59" s="33">
        <f t="shared" si="9"/>
        <v>143.25</v>
      </c>
      <c r="S59" s="33">
        <f t="shared" si="10"/>
        <v>143.25</v>
      </c>
      <c r="T59" s="33">
        <f t="shared" si="11"/>
        <v>59.21</v>
      </c>
      <c r="U59" s="33">
        <f t="shared" si="12"/>
        <v>59.21</v>
      </c>
      <c r="V59" s="33">
        <f t="shared" si="13"/>
        <v>59.21</v>
      </c>
      <c r="W59" s="33" t="s">
        <v>53</v>
      </c>
      <c r="X59" s="33">
        <f t="shared" si="14"/>
        <v>59.21</v>
      </c>
      <c r="Y59" s="33">
        <f t="shared" si="15"/>
        <v>135.60999999999999</v>
      </c>
      <c r="Z59" s="33">
        <f t="shared" si="16"/>
        <v>59.21</v>
      </c>
      <c r="AA59" s="33" t="s">
        <v>53</v>
      </c>
      <c r="AB59" s="37">
        <f t="shared" si="17"/>
        <v>59.21</v>
      </c>
      <c r="AC59" s="37">
        <f t="shared" si="18"/>
        <v>124.15</v>
      </c>
      <c r="AD59" s="33" t="s">
        <v>53</v>
      </c>
      <c r="AE59" s="31">
        <f t="shared" si="19"/>
        <v>59.21</v>
      </c>
      <c r="AF59" s="33" t="s">
        <v>53</v>
      </c>
      <c r="AG59" s="38">
        <f t="shared" si="24"/>
        <v>157.044975</v>
      </c>
      <c r="AH59" s="32">
        <f t="shared" si="21"/>
        <v>157.044975</v>
      </c>
      <c r="AI59" s="33">
        <f t="shared" si="22"/>
        <v>191</v>
      </c>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7"/>
      <c r="CK59" s="7"/>
      <c r="CL59" s="7"/>
      <c r="CM59" s="7"/>
      <c r="CN59" s="7"/>
      <c r="CO59" s="7"/>
      <c r="CP59" s="7"/>
      <c r="CQ59" s="7"/>
      <c r="CR59" s="7"/>
      <c r="CS59" s="7"/>
      <c r="CT59" s="7"/>
      <c r="CU59" s="7"/>
    </row>
    <row r="60" spans="1:99" s="8" customFormat="1" ht="15">
      <c r="A60" s="113"/>
      <c r="B60" s="35">
        <v>84207</v>
      </c>
      <c r="C60" s="35">
        <v>84207</v>
      </c>
      <c r="D60" s="30" t="s">
        <v>76</v>
      </c>
      <c r="E60" s="36" t="s">
        <v>106</v>
      </c>
      <c r="F60" s="13">
        <v>67</v>
      </c>
      <c r="G60" s="13">
        <f t="shared" si="23"/>
        <v>36.3475</v>
      </c>
      <c r="H60" s="33">
        <f t="shared" si="2"/>
        <v>20.77</v>
      </c>
      <c r="I60" s="33">
        <f t="shared" si="0"/>
        <v>43.550000000000004</v>
      </c>
      <c r="J60" s="33">
        <f t="shared" si="3"/>
        <v>21.808500000000002</v>
      </c>
      <c r="K60" s="33">
        <f t="shared" si="1"/>
        <v>41.8415</v>
      </c>
      <c r="L60" s="33">
        <v>26.54</v>
      </c>
      <c r="M60" s="33">
        <f t="shared" si="4"/>
        <v>20.77</v>
      </c>
      <c r="N60" s="33">
        <f t="shared" si="5"/>
        <v>41.8415</v>
      </c>
      <c r="O60" s="33">
        <f t="shared" si="6"/>
        <v>28.1</v>
      </c>
      <c r="P60" s="33">
        <f t="shared" si="7"/>
        <v>20.77</v>
      </c>
      <c r="Q60" s="33">
        <f t="shared" si="8"/>
        <v>28.1</v>
      </c>
      <c r="R60" s="33">
        <f t="shared" si="9"/>
        <v>50.25</v>
      </c>
      <c r="S60" s="33">
        <f t="shared" si="10"/>
        <v>50.25</v>
      </c>
      <c r="T60" s="33">
        <f t="shared" si="11"/>
        <v>20.77</v>
      </c>
      <c r="U60" s="33">
        <f t="shared" si="12"/>
        <v>20.77</v>
      </c>
      <c r="V60" s="33">
        <f t="shared" si="13"/>
        <v>20.77</v>
      </c>
      <c r="W60" s="33">
        <v>28.1</v>
      </c>
      <c r="X60" s="33">
        <f t="shared" si="14"/>
        <v>20.77</v>
      </c>
      <c r="Y60" s="33">
        <f t="shared" si="15"/>
        <v>47.57</v>
      </c>
      <c r="Z60" s="33">
        <f t="shared" si="16"/>
        <v>20.77</v>
      </c>
      <c r="AA60" s="33" t="s">
        <v>53</v>
      </c>
      <c r="AB60" s="37">
        <f t="shared" si="17"/>
        <v>20.77</v>
      </c>
      <c r="AC60" s="37">
        <f t="shared" si="18"/>
        <v>43.550000000000004</v>
      </c>
      <c r="AD60" s="33" t="s">
        <v>53</v>
      </c>
      <c r="AE60" s="31">
        <f t="shared" si="19"/>
        <v>20.77</v>
      </c>
      <c r="AF60" s="33" t="s">
        <v>53</v>
      </c>
      <c r="AG60" s="38">
        <f t="shared" si="24"/>
        <v>55.089075</v>
      </c>
      <c r="AH60" s="32">
        <f t="shared" si="21"/>
        <v>55.089075</v>
      </c>
      <c r="AI60" s="33">
        <f t="shared" si="22"/>
        <v>67</v>
      </c>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7"/>
      <c r="CK60" s="7"/>
      <c r="CL60" s="7"/>
      <c r="CM60" s="7"/>
      <c r="CN60" s="7"/>
      <c r="CO60" s="7"/>
      <c r="CP60" s="7"/>
      <c r="CQ60" s="7"/>
      <c r="CR60" s="7"/>
      <c r="CS60" s="7"/>
      <c r="CT60" s="7"/>
      <c r="CU60" s="7"/>
    </row>
    <row r="61" spans="1:99" s="8" customFormat="1" ht="15">
      <c r="A61" s="113"/>
      <c r="B61" s="35">
        <v>84255</v>
      </c>
      <c r="C61" s="35">
        <v>84255</v>
      </c>
      <c r="D61" s="30" t="s">
        <v>76</v>
      </c>
      <c r="E61" s="36" t="s">
        <v>107</v>
      </c>
      <c r="F61" s="13">
        <v>247</v>
      </c>
      <c r="G61" s="13">
        <f t="shared" si="23"/>
        <v>133.9975</v>
      </c>
      <c r="H61" s="33">
        <f t="shared" si="2"/>
        <v>76.57</v>
      </c>
      <c r="I61" s="33">
        <f t="shared" si="0"/>
        <v>160.55</v>
      </c>
      <c r="J61" s="33">
        <f t="shared" si="3"/>
        <v>80.3985</v>
      </c>
      <c r="K61" s="33">
        <f t="shared" si="1"/>
        <v>154.25150000000002</v>
      </c>
      <c r="L61" s="33">
        <v>24.11</v>
      </c>
      <c r="M61" s="33">
        <f t="shared" si="4"/>
        <v>76.57</v>
      </c>
      <c r="N61" s="33">
        <f t="shared" si="5"/>
        <v>154.25150000000002</v>
      </c>
      <c r="O61" s="33" t="str">
        <f t="shared" si="6"/>
        <v>Medicaid APG</v>
      </c>
      <c r="P61" s="33">
        <f t="shared" si="7"/>
        <v>76.57</v>
      </c>
      <c r="Q61" s="33" t="str">
        <f t="shared" si="8"/>
        <v>Medicaid APG</v>
      </c>
      <c r="R61" s="33">
        <f t="shared" si="9"/>
        <v>185.25</v>
      </c>
      <c r="S61" s="33">
        <f t="shared" si="10"/>
        <v>185.25</v>
      </c>
      <c r="T61" s="33">
        <f t="shared" si="11"/>
        <v>76.57</v>
      </c>
      <c r="U61" s="33">
        <f t="shared" si="12"/>
        <v>76.57</v>
      </c>
      <c r="V61" s="33">
        <f t="shared" si="13"/>
        <v>76.57</v>
      </c>
      <c r="W61" s="33" t="s">
        <v>53</v>
      </c>
      <c r="X61" s="33">
        <f t="shared" si="14"/>
        <v>76.57</v>
      </c>
      <c r="Y61" s="33">
        <f t="shared" si="15"/>
        <v>175.37</v>
      </c>
      <c r="Z61" s="33">
        <f t="shared" si="16"/>
        <v>76.57</v>
      </c>
      <c r="AA61" s="33" t="s">
        <v>53</v>
      </c>
      <c r="AB61" s="37">
        <f t="shared" si="17"/>
        <v>76.57</v>
      </c>
      <c r="AC61" s="37">
        <f t="shared" si="18"/>
        <v>160.55</v>
      </c>
      <c r="AD61" s="33" t="s">
        <v>53</v>
      </c>
      <c r="AE61" s="31">
        <f t="shared" si="19"/>
        <v>76.57</v>
      </c>
      <c r="AF61" s="33" t="s">
        <v>53</v>
      </c>
      <c r="AG61" s="38">
        <f t="shared" si="24"/>
        <v>203.089575</v>
      </c>
      <c r="AH61" s="32">
        <f t="shared" si="21"/>
        <v>203.089575</v>
      </c>
      <c r="AI61" s="33">
        <f t="shared" si="22"/>
        <v>247</v>
      </c>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7"/>
      <c r="CK61" s="7"/>
      <c r="CL61" s="7"/>
      <c r="CM61" s="7"/>
      <c r="CN61" s="7"/>
      <c r="CO61" s="7"/>
      <c r="CP61" s="7"/>
      <c r="CQ61" s="7"/>
      <c r="CR61" s="7"/>
      <c r="CS61" s="7"/>
      <c r="CT61" s="7"/>
      <c r="CU61" s="7"/>
    </row>
    <row r="62" spans="1:99" s="8" customFormat="1" ht="15">
      <c r="A62" s="113"/>
      <c r="B62" s="35">
        <v>84295</v>
      </c>
      <c r="C62" s="35">
        <v>84295</v>
      </c>
      <c r="D62" s="30" t="s">
        <v>76</v>
      </c>
      <c r="E62" s="36" t="s">
        <v>108</v>
      </c>
      <c r="F62" s="13">
        <v>57</v>
      </c>
      <c r="G62" s="13">
        <f t="shared" si="23"/>
        <v>30.922499999999996</v>
      </c>
      <c r="H62" s="33">
        <f t="shared" si="2"/>
        <v>17.669999999999998</v>
      </c>
      <c r="I62" s="33">
        <f t="shared" si="0"/>
        <v>37.050000000000004</v>
      </c>
      <c r="J62" s="33">
        <f t="shared" si="3"/>
        <v>18.5535</v>
      </c>
      <c r="K62" s="33">
        <f t="shared" si="1"/>
        <v>35.596500000000006</v>
      </c>
      <c r="L62" s="33">
        <v>4.55</v>
      </c>
      <c r="M62" s="33">
        <f t="shared" si="4"/>
        <v>17.669999999999998</v>
      </c>
      <c r="N62" s="33">
        <f t="shared" si="5"/>
        <v>35.596500000000006</v>
      </c>
      <c r="O62" s="33">
        <f t="shared" si="6"/>
        <v>4.81</v>
      </c>
      <c r="P62" s="33">
        <f t="shared" si="7"/>
        <v>17.669999999999998</v>
      </c>
      <c r="Q62" s="33">
        <f t="shared" si="8"/>
        <v>4.81</v>
      </c>
      <c r="R62" s="33">
        <f t="shared" si="9"/>
        <v>42.75</v>
      </c>
      <c r="S62" s="33">
        <f t="shared" si="10"/>
        <v>42.75</v>
      </c>
      <c r="T62" s="33">
        <f t="shared" si="11"/>
        <v>17.669999999999998</v>
      </c>
      <c r="U62" s="33">
        <f t="shared" si="12"/>
        <v>17.669999999999998</v>
      </c>
      <c r="V62" s="33">
        <f t="shared" si="13"/>
        <v>17.669999999999998</v>
      </c>
      <c r="W62" s="33">
        <v>4.81</v>
      </c>
      <c r="X62" s="33">
        <f t="shared" si="14"/>
        <v>17.669999999999998</v>
      </c>
      <c r="Y62" s="33">
        <f t="shared" si="15"/>
        <v>40.47</v>
      </c>
      <c r="Z62" s="33">
        <f t="shared" si="16"/>
        <v>17.669999999999998</v>
      </c>
      <c r="AA62" s="33" t="s">
        <v>53</v>
      </c>
      <c r="AB62" s="37">
        <f t="shared" si="17"/>
        <v>17.669999999999998</v>
      </c>
      <c r="AC62" s="37">
        <f t="shared" si="18"/>
        <v>37.050000000000004</v>
      </c>
      <c r="AD62" s="33" t="s">
        <v>53</v>
      </c>
      <c r="AE62" s="31">
        <f t="shared" si="19"/>
        <v>17.669999999999998</v>
      </c>
      <c r="AF62" s="33" t="s">
        <v>53</v>
      </c>
      <c r="AG62" s="38">
        <f t="shared" si="24"/>
        <v>46.866825</v>
      </c>
      <c r="AH62" s="32">
        <f t="shared" si="21"/>
        <v>46.866825</v>
      </c>
      <c r="AI62" s="33">
        <f t="shared" si="22"/>
        <v>57</v>
      </c>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7"/>
      <c r="CK62" s="7"/>
      <c r="CL62" s="7"/>
      <c r="CM62" s="7"/>
      <c r="CN62" s="7"/>
      <c r="CO62" s="7"/>
      <c r="CP62" s="7"/>
      <c r="CQ62" s="7"/>
      <c r="CR62" s="7"/>
      <c r="CS62" s="7"/>
      <c r="CT62" s="7"/>
      <c r="CU62" s="7"/>
    </row>
    <row r="63" spans="1:99" s="8" customFormat="1" ht="15">
      <c r="A63" s="113"/>
      <c r="B63" s="35">
        <v>84330</v>
      </c>
      <c r="C63" s="35">
        <v>84330</v>
      </c>
      <c r="D63" s="30" t="s">
        <v>76</v>
      </c>
      <c r="E63" s="36" t="s">
        <v>109</v>
      </c>
      <c r="F63" s="13">
        <v>54</v>
      </c>
      <c r="G63" s="13">
        <f t="shared" si="23"/>
        <v>29.294999999999998</v>
      </c>
      <c r="H63" s="33">
        <f t="shared" si="2"/>
        <v>16.74</v>
      </c>
      <c r="I63" s="33">
        <f t="shared" si="0"/>
        <v>35.1</v>
      </c>
      <c r="J63" s="33">
        <f t="shared" si="3"/>
        <v>17.576999999999998</v>
      </c>
      <c r="K63" s="33">
        <f t="shared" si="1"/>
        <v>33.723000000000006</v>
      </c>
      <c r="L63" s="33" t="s">
        <v>53</v>
      </c>
      <c r="M63" s="33">
        <f t="shared" si="4"/>
        <v>16.74</v>
      </c>
      <c r="N63" s="33">
        <f t="shared" si="5"/>
        <v>33.723000000000006</v>
      </c>
      <c r="O63" s="33" t="str">
        <f t="shared" si="6"/>
        <v>Medicaid APG</v>
      </c>
      <c r="P63" s="33">
        <f t="shared" si="7"/>
        <v>16.74</v>
      </c>
      <c r="Q63" s="33" t="str">
        <f t="shared" si="8"/>
        <v>Medicaid APG</v>
      </c>
      <c r="R63" s="33">
        <f t="shared" si="9"/>
        <v>40.5</v>
      </c>
      <c r="S63" s="33">
        <f t="shared" si="10"/>
        <v>40.5</v>
      </c>
      <c r="T63" s="33">
        <f t="shared" si="11"/>
        <v>16.74</v>
      </c>
      <c r="U63" s="33">
        <f t="shared" si="12"/>
        <v>16.74</v>
      </c>
      <c r="V63" s="33">
        <f t="shared" si="13"/>
        <v>16.74</v>
      </c>
      <c r="W63" s="33" t="s">
        <v>53</v>
      </c>
      <c r="X63" s="33">
        <f t="shared" si="14"/>
        <v>16.74</v>
      </c>
      <c r="Y63" s="33">
        <f t="shared" si="15"/>
        <v>38.339999999999996</v>
      </c>
      <c r="Z63" s="33">
        <f t="shared" si="16"/>
        <v>16.74</v>
      </c>
      <c r="AA63" s="33" t="s">
        <v>53</v>
      </c>
      <c r="AB63" s="37">
        <f t="shared" si="17"/>
        <v>16.74</v>
      </c>
      <c r="AC63" s="37">
        <f t="shared" si="18"/>
        <v>35.1</v>
      </c>
      <c r="AD63" s="33" t="s">
        <v>53</v>
      </c>
      <c r="AE63" s="31">
        <f t="shared" si="19"/>
        <v>16.74</v>
      </c>
      <c r="AF63" s="33" t="s">
        <v>53</v>
      </c>
      <c r="AG63" s="38">
        <f t="shared" si="24"/>
        <v>44.40015</v>
      </c>
      <c r="AH63" s="32">
        <f t="shared" si="21"/>
        <v>44.40015</v>
      </c>
      <c r="AI63" s="33">
        <f t="shared" si="22"/>
        <v>54</v>
      </c>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7"/>
      <c r="CK63" s="7"/>
      <c r="CL63" s="7"/>
      <c r="CM63" s="7"/>
      <c r="CN63" s="7"/>
      <c r="CO63" s="7"/>
      <c r="CP63" s="7"/>
      <c r="CQ63" s="7"/>
      <c r="CR63" s="7"/>
      <c r="CS63" s="7"/>
      <c r="CT63" s="7"/>
      <c r="CU63" s="7"/>
    </row>
    <row r="64" spans="1:99" s="8" customFormat="1" ht="15">
      <c r="A64" s="113"/>
      <c r="B64" s="35">
        <v>84439</v>
      </c>
      <c r="C64" s="35">
        <v>84439</v>
      </c>
      <c r="D64" s="30" t="s">
        <v>76</v>
      </c>
      <c r="E64" s="36" t="s">
        <v>110</v>
      </c>
      <c r="F64" s="13">
        <v>155</v>
      </c>
      <c r="G64" s="13">
        <f t="shared" si="23"/>
        <v>84.08749999999999</v>
      </c>
      <c r="H64" s="33">
        <f t="shared" si="2"/>
        <v>48.05</v>
      </c>
      <c r="I64" s="33">
        <f t="shared" si="0"/>
        <v>100.75</v>
      </c>
      <c r="J64" s="33">
        <f t="shared" si="3"/>
        <v>50.4525</v>
      </c>
      <c r="K64" s="33">
        <f t="shared" si="1"/>
        <v>96.79750000000001</v>
      </c>
      <c r="L64" s="33">
        <v>8.52</v>
      </c>
      <c r="M64" s="33">
        <f t="shared" si="4"/>
        <v>48.05</v>
      </c>
      <c r="N64" s="33">
        <f t="shared" si="5"/>
        <v>96.79750000000001</v>
      </c>
      <c r="O64" s="33">
        <f t="shared" si="6"/>
        <v>9</v>
      </c>
      <c r="P64" s="33">
        <f t="shared" si="7"/>
        <v>48.05</v>
      </c>
      <c r="Q64" s="33">
        <f t="shared" si="8"/>
        <v>9</v>
      </c>
      <c r="R64" s="33">
        <f t="shared" si="9"/>
        <v>116.25</v>
      </c>
      <c r="S64" s="33">
        <f t="shared" si="10"/>
        <v>116.25</v>
      </c>
      <c r="T64" s="33">
        <f t="shared" si="11"/>
        <v>48.05</v>
      </c>
      <c r="U64" s="33">
        <f t="shared" si="12"/>
        <v>48.05</v>
      </c>
      <c r="V64" s="33">
        <f t="shared" si="13"/>
        <v>48.05</v>
      </c>
      <c r="W64" s="33">
        <v>9</v>
      </c>
      <c r="X64" s="33">
        <f t="shared" si="14"/>
        <v>48.05</v>
      </c>
      <c r="Y64" s="33">
        <f t="shared" si="15"/>
        <v>110.05</v>
      </c>
      <c r="Z64" s="33">
        <f t="shared" si="16"/>
        <v>48.05</v>
      </c>
      <c r="AA64" s="33" t="s">
        <v>53</v>
      </c>
      <c r="AB64" s="37">
        <f t="shared" si="17"/>
        <v>48.05</v>
      </c>
      <c r="AC64" s="37">
        <f t="shared" si="18"/>
        <v>100.75</v>
      </c>
      <c r="AD64" s="33" t="s">
        <v>53</v>
      </c>
      <c r="AE64" s="31">
        <f t="shared" si="19"/>
        <v>48.05</v>
      </c>
      <c r="AF64" s="33" t="s">
        <v>53</v>
      </c>
      <c r="AG64" s="38">
        <f t="shared" si="24"/>
        <v>127.444875</v>
      </c>
      <c r="AH64" s="32">
        <f t="shared" si="21"/>
        <v>127.444875</v>
      </c>
      <c r="AI64" s="33">
        <f t="shared" si="22"/>
        <v>155</v>
      </c>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7"/>
      <c r="CK64" s="7"/>
      <c r="CL64" s="7"/>
      <c r="CM64" s="7"/>
      <c r="CN64" s="7"/>
      <c r="CO64" s="7"/>
      <c r="CP64" s="7"/>
      <c r="CQ64" s="7"/>
      <c r="CR64" s="7"/>
      <c r="CS64" s="7"/>
      <c r="CT64" s="7"/>
      <c r="CU64" s="7"/>
    </row>
    <row r="65" spans="1:99" s="8" customFormat="1" ht="15">
      <c r="A65" s="113"/>
      <c r="B65" s="35">
        <v>84446</v>
      </c>
      <c r="C65" s="35">
        <v>84446</v>
      </c>
      <c r="D65" s="30" t="s">
        <v>76</v>
      </c>
      <c r="E65" s="36" t="s">
        <v>111</v>
      </c>
      <c r="F65" s="13">
        <v>206</v>
      </c>
      <c r="G65" s="13">
        <f t="shared" si="23"/>
        <v>111.755</v>
      </c>
      <c r="H65" s="33">
        <f t="shared" si="2"/>
        <v>63.86</v>
      </c>
      <c r="I65" s="33">
        <f t="shared" si="0"/>
        <v>133.9</v>
      </c>
      <c r="J65" s="33">
        <f t="shared" si="3"/>
        <v>67.053</v>
      </c>
      <c r="K65" s="33">
        <f t="shared" si="1"/>
        <v>128.64700000000002</v>
      </c>
      <c r="L65" s="33">
        <v>13.39</v>
      </c>
      <c r="M65" s="33">
        <f t="shared" si="4"/>
        <v>63.86</v>
      </c>
      <c r="N65" s="33">
        <f t="shared" si="5"/>
        <v>128.64700000000002</v>
      </c>
      <c r="O65" s="33">
        <f t="shared" si="6"/>
        <v>14.18</v>
      </c>
      <c r="P65" s="33">
        <f t="shared" si="7"/>
        <v>63.86</v>
      </c>
      <c r="Q65" s="33">
        <f t="shared" si="8"/>
        <v>14.18</v>
      </c>
      <c r="R65" s="33">
        <f t="shared" si="9"/>
        <v>154.5</v>
      </c>
      <c r="S65" s="33">
        <f t="shared" si="10"/>
        <v>154.5</v>
      </c>
      <c r="T65" s="33">
        <f t="shared" si="11"/>
        <v>63.86</v>
      </c>
      <c r="U65" s="33">
        <f t="shared" si="12"/>
        <v>63.86</v>
      </c>
      <c r="V65" s="33">
        <f t="shared" si="13"/>
        <v>63.86</v>
      </c>
      <c r="W65" s="33">
        <v>14.18</v>
      </c>
      <c r="X65" s="33">
        <f t="shared" si="14"/>
        <v>63.86</v>
      </c>
      <c r="Y65" s="33">
        <f t="shared" si="15"/>
        <v>146.26</v>
      </c>
      <c r="Z65" s="33">
        <f t="shared" si="16"/>
        <v>63.86</v>
      </c>
      <c r="AA65" s="33" t="s">
        <v>53</v>
      </c>
      <c r="AB65" s="37">
        <f t="shared" si="17"/>
        <v>63.86</v>
      </c>
      <c r="AC65" s="37">
        <f t="shared" si="18"/>
        <v>133.9</v>
      </c>
      <c r="AD65" s="33" t="s">
        <v>53</v>
      </c>
      <c r="AE65" s="31">
        <f t="shared" si="19"/>
        <v>63.86</v>
      </c>
      <c r="AF65" s="33" t="s">
        <v>53</v>
      </c>
      <c r="AG65" s="38">
        <f t="shared" si="24"/>
        <v>169.37835</v>
      </c>
      <c r="AH65" s="32">
        <f t="shared" si="21"/>
        <v>169.37835</v>
      </c>
      <c r="AI65" s="33">
        <f t="shared" si="22"/>
        <v>206</v>
      </c>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7"/>
      <c r="CK65" s="7"/>
      <c r="CL65" s="7"/>
      <c r="CM65" s="7"/>
      <c r="CN65" s="7"/>
      <c r="CO65" s="7"/>
      <c r="CP65" s="7"/>
      <c r="CQ65" s="7"/>
      <c r="CR65" s="7"/>
      <c r="CS65" s="7"/>
      <c r="CT65" s="7"/>
      <c r="CU65" s="7"/>
    </row>
    <row r="66" spans="1:99" s="8" customFormat="1" ht="15">
      <c r="A66" s="113"/>
      <c r="B66" s="35">
        <v>84475</v>
      </c>
      <c r="C66" s="35">
        <v>84475</v>
      </c>
      <c r="D66" s="30" t="s">
        <v>76</v>
      </c>
      <c r="E66" s="36" t="s">
        <v>112</v>
      </c>
      <c r="F66" s="13">
        <v>83</v>
      </c>
      <c r="G66" s="13">
        <f t="shared" si="23"/>
        <v>45.0275</v>
      </c>
      <c r="H66" s="33">
        <f t="shared" si="2"/>
        <v>25.73</v>
      </c>
      <c r="I66" s="33">
        <f t="shared" si="0"/>
        <v>53.95</v>
      </c>
      <c r="J66" s="33">
        <f t="shared" si="3"/>
        <v>27.0165</v>
      </c>
      <c r="K66" s="33">
        <f t="shared" si="1"/>
        <v>51.83350000000001</v>
      </c>
      <c r="L66" s="33" t="s">
        <v>53</v>
      </c>
      <c r="M66" s="33">
        <f t="shared" si="4"/>
        <v>25.73</v>
      </c>
      <c r="N66" s="33">
        <f t="shared" si="5"/>
        <v>51.83350000000001</v>
      </c>
      <c r="O66" s="33" t="str">
        <f t="shared" si="6"/>
        <v>Medicaid APG</v>
      </c>
      <c r="P66" s="33">
        <f t="shared" si="7"/>
        <v>25.73</v>
      </c>
      <c r="Q66" s="33" t="str">
        <f t="shared" si="8"/>
        <v>Medicaid APG</v>
      </c>
      <c r="R66" s="33">
        <f t="shared" si="9"/>
        <v>62.25</v>
      </c>
      <c r="S66" s="33">
        <f t="shared" si="10"/>
        <v>62.25</v>
      </c>
      <c r="T66" s="33">
        <f t="shared" si="11"/>
        <v>25.73</v>
      </c>
      <c r="U66" s="33">
        <f t="shared" si="12"/>
        <v>25.73</v>
      </c>
      <c r="V66" s="33">
        <f t="shared" si="13"/>
        <v>25.73</v>
      </c>
      <c r="W66" s="33" t="s">
        <v>53</v>
      </c>
      <c r="X66" s="33">
        <f t="shared" si="14"/>
        <v>25.73</v>
      </c>
      <c r="Y66" s="33">
        <f t="shared" si="15"/>
        <v>58.93</v>
      </c>
      <c r="Z66" s="33">
        <f t="shared" si="16"/>
        <v>25.73</v>
      </c>
      <c r="AA66" s="33" t="s">
        <v>53</v>
      </c>
      <c r="AB66" s="37">
        <f t="shared" si="17"/>
        <v>25.73</v>
      </c>
      <c r="AC66" s="37">
        <f t="shared" si="18"/>
        <v>53.95</v>
      </c>
      <c r="AD66" s="33" t="s">
        <v>53</v>
      </c>
      <c r="AE66" s="31">
        <f t="shared" si="19"/>
        <v>25.73</v>
      </c>
      <c r="AF66" s="33" t="s">
        <v>53</v>
      </c>
      <c r="AG66" s="38">
        <f t="shared" si="24"/>
        <v>68.244675</v>
      </c>
      <c r="AH66" s="32">
        <f t="shared" si="21"/>
        <v>68.244675</v>
      </c>
      <c r="AI66" s="33">
        <f t="shared" si="22"/>
        <v>83</v>
      </c>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7"/>
      <c r="CK66" s="7"/>
      <c r="CL66" s="7"/>
      <c r="CM66" s="7"/>
      <c r="CN66" s="7"/>
      <c r="CO66" s="7"/>
      <c r="CP66" s="7"/>
      <c r="CQ66" s="7"/>
      <c r="CR66" s="7"/>
      <c r="CS66" s="7"/>
      <c r="CT66" s="7"/>
      <c r="CU66" s="7"/>
    </row>
    <row r="67" spans="1:99" s="8" customFormat="1" ht="15">
      <c r="A67" s="113"/>
      <c r="B67" s="35">
        <v>84702</v>
      </c>
      <c r="C67" s="35">
        <v>84702</v>
      </c>
      <c r="D67" s="30" t="s">
        <v>76</v>
      </c>
      <c r="E67" s="36" t="s">
        <v>113</v>
      </c>
      <c r="F67" s="13">
        <v>238</v>
      </c>
      <c r="G67" s="13">
        <f t="shared" si="23"/>
        <v>129.115</v>
      </c>
      <c r="H67" s="33">
        <f t="shared" si="2"/>
        <v>73.78</v>
      </c>
      <c r="I67" s="33">
        <f t="shared" si="0"/>
        <v>154.70000000000002</v>
      </c>
      <c r="J67" s="33">
        <f t="shared" si="3"/>
        <v>77.46900000000001</v>
      </c>
      <c r="K67" s="33">
        <f t="shared" si="1"/>
        <v>148.631</v>
      </c>
      <c r="L67" s="33">
        <v>14.22</v>
      </c>
      <c r="M67" s="33">
        <f t="shared" si="4"/>
        <v>73.78</v>
      </c>
      <c r="N67" s="33">
        <f t="shared" si="5"/>
        <v>148.631</v>
      </c>
      <c r="O67" s="33">
        <f t="shared" si="6"/>
        <v>12.37</v>
      </c>
      <c r="P67" s="33">
        <f t="shared" si="7"/>
        <v>73.78</v>
      </c>
      <c r="Q67" s="33">
        <f t="shared" si="8"/>
        <v>12.37</v>
      </c>
      <c r="R67" s="33">
        <f t="shared" si="9"/>
        <v>178.5</v>
      </c>
      <c r="S67" s="33">
        <f t="shared" si="10"/>
        <v>178.5</v>
      </c>
      <c r="T67" s="33">
        <f t="shared" si="11"/>
        <v>73.78</v>
      </c>
      <c r="U67" s="33">
        <f t="shared" si="12"/>
        <v>73.78</v>
      </c>
      <c r="V67" s="33">
        <f t="shared" si="13"/>
        <v>73.78</v>
      </c>
      <c r="W67" s="33">
        <v>12.37</v>
      </c>
      <c r="X67" s="33">
        <f t="shared" si="14"/>
        <v>73.78</v>
      </c>
      <c r="Y67" s="33">
        <f t="shared" si="15"/>
        <v>168.98</v>
      </c>
      <c r="Z67" s="33">
        <f t="shared" si="16"/>
        <v>73.78</v>
      </c>
      <c r="AA67" s="33" t="s">
        <v>53</v>
      </c>
      <c r="AB67" s="37">
        <f t="shared" si="17"/>
        <v>73.78</v>
      </c>
      <c r="AC67" s="37">
        <f t="shared" si="18"/>
        <v>154.70000000000002</v>
      </c>
      <c r="AD67" s="33" t="s">
        <v>53</v>
      </c>
      <c r="AE67" s="31">
        <f t="shared" si="19"/>
        <v>73.78</v>
      </c>
      <c r="AF67" s="33" t="s">
        <v>53</v>
      </c>
      <c r="AG67" s="38">
        <f t="shared" si="24"/>
        <v>195.68955</v>
      </c>
      <c r="AH67" s="32">
        <f t="shared" si="21"/>
        <v>195.68955</v>
      </c>
      <c r="AI67" s="33">
        <f t="shared" si="22"/>
        <v>238</v>
      </c>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7"/>
      <c r="CK67" s="7"/>
      <c r="CL67" s="7"/>
      <c r="CM67" s="7"/>
      <c r="CN67" s="7"/>
      <c r="CO67" s="7"/>
      <c r="CP67" s="7"/>
      <c r="CQ67" s="7"/>
      <c r="CR67" s="7"/>
      <c r="CS67" s="7"/>
      <c r="CT67" s="7"/>
      <c r="CU67" s="7"/>
    </row>
    <row r="68" spans="1:99" s="8" customFormat="1" ht="15">
      <c r="A68" s="113"/>
      <c r="B68" s="35">
        <v>84703</v>
      </c>
      <c r="C68" s="35">
        <v>84703</v>
      </c>
      <c r="D68" s="30" t="s">
        <v>76</v>
      </c>
      <c r="E68" s="36" t="s">
        <v>114</v>
      </c>
      <c r="F68" s="13">
        <v>140</v>
      </c>
      <c r="G68" s="13">
        <f t="shared" si="23"/>
        <v>75.95</v>
      </c>
      <c r="H68" s="33">
        <f t="shared" si="2"/>
        <v>43.4</v>
      </c>
      <c r="I68" s="33">
        <f t="shared" si="0"/>
        <v>91</v>
      </c>
      <c r="J68" s="33">
        <f t="shared" si="3"/>
        <v>45.57</v>
      </c>
      <c r="K68" s="33">
        <f t="shared" si="1"/>
        <v>87.43</v>
      </c>
      <c r="L68" s="33">
        <v>7.11</v>
      </c>
      <c r="M68" s="33">
        <f t="shared" si="4"/>
        <v>43.4</v>
      </c>
      <c r="N68" s="33">
        <f t="shared" si="5"/>
        <v>87.43</v>
      </c>
      <c r="O68" s="33">
        <f t="shared" si="6"/>
        <v>2</v>
      </c>
      <c r="P68" s="33">
        <f t="shared" si="7"/>
        <v>43.4</v>
      </c>
      <c r="Q68" s="33">
        <f t="shared" si="8"/>
        <v>2</v>
      </c>
      <c r="R68" s="33">
        <f t="shared" si="9"/>
        <v>105</v>
      </c>
      <c r="S68" s="33">
        <f t="shared" si="10"/>
        <v>105</v>
      </c>
      <c r="T68" s="33">
        <f t="shared" si="11"/>
        <v>43.4</v>
      </c>
      <c r="U68" s="33">
        <f t="shared" si="12"/>
        <v>43.4</v>
      </c>
      <c r="V68" s="33">
        <f t="shared" si="13"/>
        <v>43.4</v>
      </c>
      <c r="W68" s="33">
        <v>2</v>
      </c>
      <c r="X68" s="33">
        <f t="shared" si="14"/>
        <v>43.4</v>
      </c>
      <c r="Y68" s="33">
        <f t="shared" si="15"/>
        <v>99.39999999999999</v>
      </c>
      <c r="Z68" s="33">
        <f t="shared" si="16"/>
        <v>43.4</v>
      </c>
      <c r="AA68" s="33" t="s">
        <v>53</v>
      </c>
      <c r="AB68" s="37">
        <f t="shared" si="17"/>
        <v>43.4</v>
      </c>
      <c r="AC68" s="37">
        <f t="shared" si="18"/>
        <v>91</v>
      </c>
      <c r="AD68" s="33" t="s">
        <v>53</v>
      </c>
      <c r="AE68" s="31">
        <f t="shared" si="19"/>
        <v>43.4</v>
      </c>
      <c r="AF68" s="33" t="s">
        <v>53</v>
      </c>
      <c r="AG68" s="38">
        <f t="shared" si="24"/>
        <v>115.1115</v>
      </c>
      <c r="AH68" s="32">
        <f t="shared" si="21"/>
        <v>115.1115</v>
      </c>
      <c r="AI68" s="33">
        <f t="shared" si="22"/>
        <v>140</v>
      </c>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7"/>
      <c r="CK68" s="7"/>
      <c r="CL68" s="7"/>
      <c r="CM68" s="7"/>
      <c r="CN68" s="7"/>
      <c r="CO68" s="7"/>
      <c r="CP68" s="7"/>
      <c r="CQ68" s="7"/>
      <c r="CR68" s="7"/>
      <c r="CS68" s="7"/>
      <c r="CT68" s="7"/>
      <c r="CU68" s="7"/>
    </row>
    <row r="69" spans="1:99" s="8" customFormat="1" ht="15">
      <c r="A69" s="113"/>
      <c r="B69" s="35">
        <v>85051</v>
      </c>
      <c r="C69" s="35">
        <v>85051</v>
      </c>
      <c r="D69" s="30" t="s">
        <v>76</v>
      </c>
      <c r="E69" s="36" t="s">
        <v>115</v>
      </c>
      <c r="F69" s="13">
        <v>136</v>
      </c>
      <c r="G69" s="13">
        <f t="shared" si="23"/>
        <v>73.78</v>
      </c>
      <c r="H69" s="33">
        <f t="shared" si="2"/>
        <v>42.16</v>
      </c>
      <c r="I69" s="33">
        <f t="shared" si="0"/>
        <v>88.4</v>
      </c>
      <c r="J69" s="33">
        <f t="shared" si="3"/>
        <v>44.268</v>
      </c>
      <c r="K69" s="33">
        <f t="shared" si="1"/>
        <v>84.932</v>
      </c>
      <c r="L69" s="33" t="s">
        <v>53</v>
      </c>
      <c r="M69" s="33">
        <f t="shared" si="4"/>
        <v>42.16</v>
      </c>
      <c r="N69" s="33">
        <f t="shared" si="5"/>
        <v>84.932</v>
      </c>
      <c r="O69" s="33" t="str">
        <f t="shared" si="6"/>
        <v>Medicaid APG</v>
      </c>
      <c r="P69" s="33">
        <f t="shared" si="7"/>
        <v>42.16</v>
      </c>
      <c r="Q69" s="33" t="str">
        <f t="shared" si="8"/>
        <v>Medicaid APG</v>
      </c>
      <c r="R69" s="33">
        <f t="shared" si="9"/>
        <v>102</v>
      </c>
      <c r="S69" s="33">
        <f t="shared" si="10"/>
        <v>102</v>
      </c>
      <c r="T69" s="33">
        <f t="shared" si="11"/>
        <v>42.16</v>
      </c>
      <c r="U69" s="33">
        <f t="shared" si="12"/>
        <v>42.16</v>
      </c>
      <c r="V69" s="33">
        <f t="shared" si="13"/>
        <v>42.16</v>
      </c>
      <c r="W69" s="33" t="s">
        <v>53</v>
      </c>
      <c r="X69" s="33">
        <f t="shared" si="14"/>
        <v>42.16</v>
      </c>
      <c r="Y69" s="33">
        <f t="shared" si="15"/>
        <v>96.56</v>
      </c>
      <c r="Z69" s="33">
        <f t="shared" si="16"/>
        <v>42.16</v>
      </c>
      <c r="AA69" s="33" t="s">
        <v>53</v>
      </c>
      <c r="AB69" s="37">
        <f t="shared" si="17"/>
        <v>42.16</v>
      </c>
      <c r="AC69" s="37">
        <f t="shared" si="18"/>
        <v>88.4</v>
      </c>
      <c r="AD69" s="33" t="s">
        <v>53</v>
      </c>
      <c r="AE69" s="31">
        <f t="shared" si="19"/>
        <v>42.16</v>
      </c>
      <c r="AF69" s="33" t="s">
        <v>53</v>
      </c>
      <c r="AG69" s="38">
        <f t="shared" si="24"/>
        <v>111.8226</v>
      </c>
      <c r="AH69" s="32">
        <f t="shared" si="21"/>
        <v>111.8226</v>
      </c>
      <c r="AI69" s="33">
        <f t="shared" si="22"/>
        <v>136</v>
      </c>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7"/>
      <c r="CK69" s="7"/>
      <c r="CL69" s="7"/>
      <c r="CM69" s="7"/>
      <c r="CN69" s="7"/>
      <c r="CO69" s="7"/>
      <c r="CP69" s="7"/>
      <c r="CQ69" s="7"/>
      <c r="CR69" s="7"/>
      <c r="CS69" s="7"/>
      <c r="CT69" s="7"/>
      <c r="CU69" s="7"/>
    </row>
    <row r="70" spans="1:99" s="8" customFormat="1" ht="15">
      <c r="A70" s="113"/>
      <c r="B70" s="35">
        <v>89027</v>
      </c>
      <c r="C70" s="29">
        <v>80055</v>
      </c>
      <c r="D70" s="30" t="s">
        <v>76</v>
      </c>
      <c r="E70" s="36" t="s">
        <v>116</v>
      </c>
      <c r="F70" s="13">
        <v>277</v>
      </c>
      <c r="G70" s="13">
        <f t="shared" si="23"/>
        <v>150.2725</v>
      </c>
      <c r="H70" s="33">
        <f t="shared" si="2"/>
        <v>85.87</v>
      </c>
      <c r="I70" s="33">
        <f t="shared" si="0"/>
        <v>180.05</v>
      </c>
      <c r="J70" s="33">
        <f t="shared" si="3"/>
        <v>90.16350000000001</v>
      </c>
      <c r="K70" s="33">
        <f t="shared" si="1"/>
        <v>172.9865</v>
      </c>
      <c r="L70" s="33" t="s">
        <v>53</v>
      </c>
      <c r="M70" s="33">
        <f t="shared" si="4"/>
        <v>85.87</v>
      </c>
      <c r="N70" s="33">
        <f t="shared" si="5"/>
        <v>172.9865</v>
      </c>
      <c r="O70" s="33" t="str">
        <f t="shared" si="6"/>
        <v>Medicaid APG</v>
      </c>
      <c r="P70" s="33">
        <f t="shared" si="7"/>
        <v>85.87</v>
      </c>
      <c r="Q70" s="33" t="str">
        <f t="shared" si="8"/>
        <v>Medicaid APG</v>
      </c>
      <c r="R70" s="33">
        <f t="shared" si="9"/>
        <v>207.75</v>
      </c>
      <c r="S70" s="33">
        <f t="shared" si="10"/>
        <v>207.75</v>
      </c>
      <c r="T70" s="33">
        <f t="shared" si="11"/>
        <v>85.87</v>
      </c>
      <c r="U70" s="33">
        <f t="shared" si="12"/>
        <v>85.87</v>
      </c>
      <c r="V70" s="33">
        <f t="shared" si="13"/>
        <v>85.87</v>
      </c>
      <c r="W70" s="33" t="s">
        <v>53</v>
      </c>
      <c r="X70" s="33">
        <f t="shared" si="14"/>
        <v>85.87</v>
      </c>
      <c r="Y70" s="33">
        <f t="shared" si="15"/>
        <v>196.67</v>
      </c>
      <c r="Z70" s="33">
        <f t="shared" si="16"/>
        <v>85.87</v>
      </c>
      <c r="AA70" s="33" t="s">
        <v>53</v>
      </c>
      <c r="AB70" s="37">
        <f t="shared" si="17"/>
        <v>85.87</v>
      </c>
      <c r="AC70" s="37">
        <f t="shared" si="18"/>
        <v>180.05</v>
      </c>
      <c r="AD70" s="33" t="s">
        <v>53</v>
      </c>
      <c r="AE70" s="31">
        <f t="shared" si="19"/>
        <v>85.87</v>
      </c>
      <c r="AF70" s="33" t="s">
        <v>53</v>
      </c>
      <c r="AG70" s="38">
        <f t="shared" si="24"/>
        <v>227.756325</v>
      </c>
      <c r="AH70" s="32">
        <f t="shared" si="21"/>
        <v>227.756325</v>
      </c>
      <c r="AI70" s="33">
        <f t="shared" si="22"/>
        <v>277</v>
      </c>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7"/>
      <c r="CK70" s="7"/>
      <c r="CL70" s="7"/>
      <c r="CM70" s="7"/>
      <c r="CN70" s="7"/>
      <c r="CO70" s="7"/>
      <c r="CP70" s="7"/>
      <c r="CQ70" s="7"/>
      <c r="CR70" s="7"/>
      <c r="CS70" s="7"/>
      <c r="CT70" s="7"/>
      <c r="CU70" s="7"/>
    </row>
    <row r="71" spans="1:99" s="8" customFormat="1" ht="15">
      <c r="A71" s="113"/>
      <c r="B71" s="35">
        <v>80005</v>
      </c>
      <c r="C71" s="35">
        <v>80005</v>
      </c>
      <c r="D71" s="30" t="s">
        <v>117</v>
      </c>
      <c r="E71" s="36" t="s">
        <v>118</v>
      </c>
      <c r="F71" s="13">
        <v>107</v>
      </c>
      <c r="G71" s="13">
        <f t="shared" si="23"/>
        <v>58.0475</v>
      </c>
      <c r="H71" s="33">
        <f t="shared" si="2"/>
        <v>33.17</v>
      </c>
      <c r="I71" s="33">
        <f t="shared" si="0"/>
        <v>69.55</v>
      </c>
      <c r="J71" s="33">
        <f t="shared" si="3"/>
        <v>34.828500000000005</v>
      </c>
      <c r="K71" s="33">
        <f t="shared" si="1"/>
        <v>66.8215</v>
      </c>
      <c r="L71" s="33" t="s">
        <v>53</v>
      </c>
      <c r="M71" s="33">
        <f t="shared" si="4"/>
        <v>33.17</v>
      </c>
      <c r="N71" s="33">
        <f t="shared" si="5"/>
        <v>66.8215</v>
      </c>
      <c r="O71" s="33" t="str">
        <f t="shared" si="6"/>
        <v>Medicaid APG</v>
      </c>
      <c r="P71" s="33">
        <f t="shared" si="7"/>
        <v>33.17</v>
      </c>
      <c r="Q71" s="33" t="str">
        <f t="shared" si="8"/>
        <v>Medicaid APG</v>
      </c>
      <c r="R71" s="33">
        <f t="shared" si="9"/>
        <v>80.25</v>
      </c>
      <c r="S71" s="33">
        <f t="shared" si="10"/>
        <v>80.25</v>
      </c>
      <c r="T71" s="33">
        <f t="shared" si="11"/>
        <v>33.17</v>
      </c>
      <c r="U71" s="33">
        <f t="shared" si="12"/>
        <v>33.17</v>
      </c>
      <c r="V71" s="33">
        <f t="shared" si="13"/>
        <v>33.17</v>
      </c>
      <c r="W71" s="33" t="s">
        <v>53</v>
      </c>
      <c r="X71" s="33">
        <f t="shared" si="14"/>
        <v>33.17</v>
      </c>
      <c r="Y71" s="33">
        <f t="shared" si="15"/>
        <v>75.97</v>
      </c>
      <c r="Z71" s="33">
        <f t="shared" si="16"/>
        <v>33.17</v>
      </c>
      <c r="AA71" s="33" t="s">
        <v>53</v>
      </c>
      <c r="AB71" s="37">
        <f t="shared" si="17"/>
        <v>33.17</v>
      </c>
      <c r="AC71" s="37">
        <f t="shared" si="18"/>
        <v>69.55</v>
      </c>
      <c r="AD71" s="33" t="s">
        <v>53</v>
      </c>
      <c r="AE71" s="31">
        <f t="shared" si="19"/>
        <v>33.17</v>
      </c>
      <c r="AF71" s="33" t="s">
        <v>53</v>
      </c>
      <c r="AG71" s="38">
        <f t="shared" si="24"/>
        <v>87.978075</v>
      </c>
      <c r="AH71" s="32">
        <f t="shared" si="21"/>
        <v>87.978075</v>
      </c>
      <c r="AI71" s="33">
        <f t="shared" si="22"/>
        <v>107</v>
      </c>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7"/>
      <c r="CK71" s="7"/>
      <c r="CL71" s="7"/>
      <c r="CM71" s="7"/>
      <c r="CN71" s="7"/>
      <c r="CO71" s="7"/>
      <c r="CP71" s="7"/>
      <c r="CQ71" s="7"/>
      <c r="CR71" s="7"/>
      <c r="CS71" s="7"/>
      <c r="CT71" s="7"/>
      <c r="CU71" s="7"/>
    </row>
    <row r="72" spans="1:99" s="8" customFormat="1" ht="15">
      <c r="A72" s="113"/>
      <c r="B72" s="35">
        <v>80013</v>
      </c>
      <c r="C72" s="35">
        <v>80013</v>
      </c>
      <c r="D72" s="30" t="s">
        <v>117</v>
      </c>
      <c r="E72" s="36" t="s">
        <v>119</v>
      </c>
      <c r="F72" s="13">
        <v>143</v>
      </c>
      <c r="G72" s="13">
        <f t="shared" si="23"/>
        <v>77.5775</v>
      </c>
      <c r="H72" s="33">
        <f t="shared" si="2"/>
        <v>44.33</v>
      </c>
      <c r="I72" s="33">
        <f t="shared" si="0"/>
        <v>92.95</v>
      </c>
      <c r="J72" s="33">
        <f t="shared" si="3"/>
        <v>46.5465</v>
      </c>
      <c r="K72" s="33">
        <f t="shared" si="1"/>
        <v>89.30350000000001</v>
      </c>
      <c r="L72" s="33" t="s">
        <v>53</v>
      </c>
      <c r="M72" s="33">
        <f t="shared" si="4"/>
        <v>44.33</v>
      </c>
      <c r="N72" s="33">
        <f t="shared" si="5"/>
        <v>89.30350000000001</v>
      </c>
      <c r="O72" s="33" t="str">
        <f t="shared" si="6"/>
        <v>Medicaid APG</v>
      </c>
      <c r="P72" s="33">
        <f t="shared" si="7"/>
        <v>44.33</v>
      </c>
      <c r="Q72" s="33" t="str">
        <f t="shared" si="8"/>
        <v>Medicaid APG</v>
      </c>
      <c r="R72" s="33">
        <f t="shared" si="9"/>
        <v>107.25</v>
      </c>
      <c r="S72" s="33">
        <f t="shared" si="10"/>
        <v>107.25</v>
      </c>
      <c r="T72" s="33">
        <f t="shared" si="11"/>
        <v>44.33</v>
      </c>
      <c r="U72" s="33">
        <f t="shared" si="12"/>
        <v>44.33</v>
      </c>
      <c r="V72" s="33">
        <f t="shared" si="13"/>
        <v>44.33</v>
      </c>
      <c r="W72" s="33" t="s">
        <v>53</v>
      </c>
      <c r="X72" s="33">
        <f t="shared" si="14"/>
        <v>44.33</v>
      </c>
      <c r="Y72" s="33">
        <f t="shared" si="15"/>
        <v>101.53</v>
      </c>
      <c r="Z72" s="33">
        <f t="shared" si="16"/>
        <v>44.33</v>
      </c>
      <c r="AA72" s="33" t="s">
        <v>53</v>
      </c>
      <c r="AB72" s="37">
        <f t="shared" si="17"/>
        <v>44.33</v>
      </c>
      <c r="AC72" s="37">
        <f t="shared" si="18"/>
        <v>92.95</v>
      </c>
      <c r="AD72" s="33" t="s">
        <v>53</v>
      </c>
      <c r="AE72" s="31">
        <f t="shared" si="19"/>
        <v>44.33</v>
      </c>
      <c r="AF72" s="33" t="s">
        <v>53</v>
      </c>
      <c r="AG72" s="38">
        <f t="shared" si="24"/>
        <v>117.578175</v>
      </c>
      <c r="AH72" s="32">
        <f t="shared" si="21"/>
        <v>117.578175</v>
      </c>
      <c r="AI72" s="33">
        <f t="shared" si="22"/>
        <v>143</v>
      </c>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7"/>
      <c r="CK72" s="7"/>
      <c r="CL72" s="7"/>
      <c r="CM72" s="7"/>
      <c r="CN72" s="7"/>
      <c r="CO72" s="7"/>
      <c r="CP72" s="7"/>
      <c r="CQ72" s="7"/>
      <c r="CR72" s="7"/>
      <c r="CS72" s="7"/>
      <c r="CT72" s="7"/>
      <c r="CU72" s="7"/>
    </row>
    <row r="73" spans="1:99" s="8" customFormat="1" ht="15">
      <c r="A73" s="113"/>
      <c r="B73" s="35">
        <v>80131</v>
      </c>
      <c r="C73" s="35">
        <v>80131</v>
      </c>
      <c r="D73" s="30" t="s">
        <v>117</v>
      </c>
      <c r="E73" s="36" t="s">
        <v>120</v>
      </c>
      <c r="F73" s="13">
        <v>243</v>
      </c>
      <c r="G73" s="13">
        <f t="shared" si="23"/>
        <v>131.8275</v>
      </c>
      <c r="H73" s="33">
        <f t="shared" si="2"/>
        <v>75.33</v>
      </c>
      <c r="I73" s="33">
        <f aca="true" t="shared" si="25" ref="I73:I136">F73*0.65</f>
        <v>157.95000000000002</v>
      </c>
      <c r="J73" s="33">
        <f t="shared" si="3"/>
        <v>79.0965</v>
      </c>
      <c r="K73" s="33">
        <f aca="true" t="shared" si="26" ref="K73:K136">F73*0.6245</f>
        <v>151.7535</v>
      </c>
      <c r="L73" s="33" t="s">
        <v>53</v>
      </c>
      <c r="M73" s="33">
        <f t="shared" si="4"/>
        <v>75.33</v>
      </c>
      <c r="N73" s="33">
        <f t="shared" si="5"/>
        <v>151.7535</v>
      </c>
      <c r="O73" s="33" t="str">
        <f t="shared" si="6"/>
        <v>Medicaid APG</v>
      </c>
      <c r="P73" s="33">
        <f t="shared" si="7"/>
        <v>75.33</v>
      </c>
      <c r="Q73" s="33" t="str">
        <f t="shared" si="8"/>
        <v>Medicaid APG</v>
      </c>
      <c r="R73" s="33">
        <f t="shared" si="9"/>
        <v>182.25</v>
      </c>
      <c r="S73" s="33">
        <f aca="true" t="shared" si="27" ref="S73:S136">F73*0.75</f>
        <v>182.25</v>
      </c>
      <c r="T73" s="33">
        <f t="shared" si="11"/>
        <v>75.33</v>
      </c>
      <c r="U73" s="33">
        <f t="shared" si="12"/>
        <v>75.33</v>
      </c>
      <c r="V73" s="33">
        <f t="shared" si="13"/>
        <v>75.33</v>
      </c>
      <c r="W73" s="33" t="s">
        <v>53</v>
      </c>
      <c r="X73" s="33">
        <f t="shared" si="14"/>
        <v>75.33</v>
      </c>
      <c r="Y73" s="33">
        <f aca="true" t="shared" si="28" ref="Y73:Y121">F73*0.71</f>
        <v>172.53</v>
      </c>
      <c r="Z73" s="33">
        <f t="shared" si="16"/>
        <v>75.33</v>
      </c>
      <c r="AA73" s="33" t="s">
        <v>53</v>
      </c>
      <c r="AB73" s="37">
        <f t="shared" si="17"/>
        <v>75.33</v>
      </c>
      <c r="AC73" s="37">
        <f t="shared" si="18"/>
        <v>157.95000000000002</v>
      </c>
      <c r="AD73" s="33" t="s">
        <v>53</v>
      </c>
      <c r="AE73" s="31">
        <f t="shared" si="19"/>
        <v>75.33</v>
      </c>
      <c r="AF73" s="33" t="s">
        <v>53</v>
      </c>
      <c r="AG73" s="38">
        <f t="shared" si="24"/>
        <v>199.800675</v>
      </c>
      <c r="AH73" s="32">
        <f t="shared" si="21"/>
        <v>199.800675</v>
      </c>
      <c r="AI73" s="33">
        <f t="shared" si="22"/>
        <v>243</v>
      </c>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7"/>
      <c r="CK73" s="7"/>
      <c r="CL73" s="7"/>
      <c r="CM73" s="7"/>
      <c r="CN73" s="7"/>
      <c r="CO73" s="7"/>
      <c r="CP73" s="7"/>
      <c r="CQ73" s="7"/>
      <c r="CR73" s="7"/>
      <c r="CS73" s="7"/>
      <c r="CT73" s="7"/>
      <c r="CU73" s="7"/>
    </row>
    <row r="74" spans="1:99" s="8" customFormat="1" ht="15">
      <c r="A74" s="113"/>
      <c r="B74" s="35">
        <v>80134</v>
      </c>
      <c r="C74" s="35">
        <v>80134</v>
      </c>
      <c r="D74" s="30" t="s">
        <v>117</v>
      </c>
      <c r="E74" s="36" t="s">
        <v>121</v>
      </c>
      <c r="F74" s="13">
        <v>75</v>
      </c>
      <c r="G74" s="13">
        <f aca="true" t="shared" si="29" ref="G74:G137">H74*1.75</f>
        <v>40.6875</v>
      </c>
      <c r="H74" s="33">
        <f aca="true" t="shared" si="30" ref="H74:H137">F74*0.31</f>
        <v>23.25</v>
      </c>
      <c r="I74" s="33">
        <f t="shared" si="25"/>
        <v>48.75</v>
      </c>
      <c r="J74" s="33">
        <f aca="true" t="shared" si="31" ref="J74:J137">(F74*0.31)*1.05</f>
        <v>24.4125</v>
      </c>
      <c r="K74" s="33">
        <f t="shared" si="26"/>
        <v>46.837500000000006</v>
      </c>
      <c r="L74" s="33" t="s">
        <v>53</v>
      </c>
      <c r="M74" s="33">
        <f aca="true" t="shared" si="32" ref="M74:M137">F74*0.31</f>
        <v>23.25</v>
      </c>
      <c r="N74" s="33">
        <f aca="true" t="shared" si="33" ref="N74:N137">K74</f>
        <v>46.837500000000006</v>
      </c>
      <c r="O74" s="33" t="str">
        <f aca="true" t="shared" si="34" ref="O74:O137">W74</f>
        <v>Medicaid APG</v>
      </c>
      <c r="P74" s="33">
        <f aca="true" t="shared" si="35" ref="P74:P121">X74</f>
        <v>23.25</v>
      </c>
      <c r="Q74" s="33" t="str">
        <f aca="true" t="shared" si="36" ref="Q74:Q137">W74</f>
        <v>Medicaid APG</v>
      </c>
      <c r="R74" s="33">
        <f aca="true" t="shared" si="37" ref="R74:R137">F74*0.75</f>
        <v>56.25</v>
      </c>
      <c r="S74" s="33">
        <f t="shared" si="27"/>
        <v>56.25</v>
      </c>
      <c r="T74" s="33">
        <f aca="true" t="shared" si="38" ref="T74:T137">F74*0.31</f>
        <v>23.25</v>
      </c>
      <c r="U74" s="33">
        <f aca="true" t="shared" si="39" ref="U74:U137">F74*0.31</f>
        <v>23.25</v>
      </c>
      <c r="V74" s="33">
        <f aca="true" t="shared" si="40" ref="V74:V137">F74*0.31</f>
        <v>23.25</v>
      </c>
      <c r="W74" s="33" t="s">
        <v>53</v>
      </c>
      <c r="X74" s="33">
        <f aca="true" t="shared" si="41" ref="X74:X137">F74*0.31</f>
        <v>23.25</v>
      </c>
      <c r="Y74" s="33">
        <f t="shared" si="28"/>
        <v>53.25</v>
      </c>
      <c r="Z74" s="33">
        <f aca="true" t="shared" si="42" ref="Z74:Z137">X74</f>
        <v>23.25</v>
      </c>
      <c r="AA74" s="33" t="s">
        <v>53</v>
      </c>
      <c r="AB74" s="37">
        <f aca="true" t="shared" si="43" ref="AB74:AB137">F74*0.31</f>
        <v>23.25</v>
      </c>
      <c r="AC74" s="37">
        <f aca="true" t="shared" si="44" ref="AC74:AC137">F74*0.65</f>
        <v>48.75</v>
      </c>
      <c r="AD74" s="33" t="s">
        <v>53</v>
      </c>
      <c r="AE74" s="31">
        <f aca="true" t="shared" si="45" ref="AE74:AE137">F74*0.31</f>
        <v>23.25</v>
      </c>
      <c r="AF74" s="33" t="s">
        <v>53</v>
      </c>
      <c r="AG74" s="38">
        <f t="shared" si="24"/>
        <v>61.666875</v>
      </c>
      <c r="AH74" s="32">
        <f aca="true" t="shared" si="46" ref="AH74:AH137">((F74*0.75)*0.0963)+(F74*0.75)</f>
        <v>61.666875</v>
      </c>
      <c r="AI74" s="33">
        <f aca="true" t="shared" si="47" ref="AI74:AI137">F74</f>
        <v>75</v>
      </c>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7"/>
      <c r="CK74" s="7"/>
      <c r="CL74" s="7"/>
      <c r="CM74" s="7"/>
      <c r="CN74" s="7"/>
      <c r="CO74" s="7"/>
      <c r="CP74" s="7"/>
      <c r="CQ74" s="7"/>
      <c r="CR74" s="7"/>
      <c r="CS74" s="7"/>
      <c r="CT74" s="7"/>
      <c r="CU74" s="7"/>
    </row>
    <row r="75" spans="1:99" s="8" customFormat="1" ht="15">
      <c r="A75" s="113"/>
      <c r="B75" s="35">
        <v>80161</v>
      </c>
      <c r="C75" s="35">
        <v>80161</v>
      </c>
      <c r="D75" s="30" t="s">
        <v>117</v>
      </c>
      <c r="E75" s="36" t="s">
        <v>122</v>
      </c>
      <c r="F75" s="13">
        <v>146</v>
      </c>
      <c r="G75" s="13">
        <f t="shared" si="29"/>
        <v>79.205</v>
      </c>
      <c r="H75" s="33">
        <f t="shared" si="30"/>
        <v>45.26</v>
      </c>
      <c r="I75" s="33">
        <f t="shared" si="25"/>
        <v>94.9</v>
      </c>
      <c r="J75" s="33">
        <f t="shared" si="31"/>
        <v>47.523</v>
      </c>
      <c r="K75" s="33">
        <f t="shared" si="26"/>
        <v>91.177</v>
      </c>
      <c r="L75" s="33">
        <v>16.36</v>
      </c>
      <c r="M75" s="33">
        <f t="shared" si="32"/>
        <v>45.26</v>
      </c>
      <c r="N75" s="33">
        <f t="shared" si="33"/>
        <v>91.177</v>
      </c>
      <c r="O75" s="33">
        <f t="shared" si="34"/>
        <v>10.5</v>
      </c>
      <c r="P75" s="33">
        <f t="shared" si="35"/>
        <v>45.26</v>
      </c>
      <c r="Q75" s="33">
        <f t="shared" si="36"/>
        <v>10.5</v>
      </c>
      <c r="R75" s="33">
        <f t="shared" si="37"/>
        <v>109.5</v>
      </c>
      <c r="S75" s="33">
        <f t="shared" si="27"/>
        <v>109.5</v>
      </c>
      <c r="T75" s="33">
        <f t="shared" si="38"/>
        <v>45.26</v>
      </c>
      <c r="U75" s="33">
        <f t="shared" si="39"/>
        <v>45.26</v>
      </c>
      <c r="V75" s="33">
        <f t="shared" si="40"/>
        <v>45.26</v>
      </c>
      <c r="W75" s="95">
        <v>10.5</v>
      </c>
      <c r="X75" s="33">
        <f t="shared" si="41"/>
        <v>45.26</v>
      </c>
      <c r="Y75" s="33">
        <f t="shared" si="28"/>
        <v>103.66</v>
      </c>
      <c r="Z75" s="33">
        <f t="shared" si="42"/>
        <v>45.26</v>
      </c>
      <c r="AA75" s="33" t="s">
        <v>53</v>
      </c>
      <c r="AB75" s="37">
        <f t="shared" si="43"/>
        <v>45.26</v>
      </c>
      <c r="AC75" s="37">
        <f t="shared" si="44"/>
        <v>94.9</v>
      </c>
      <c r="AD75" s="33" t="s">
        <v>53</v>
      </c>
      <c r="AE75" s="31">
        <f t="shared" si="45"/>
        <v>45.26</v>
      </c>
      <c r="AF75" s="33" t="s">
        <v>53</v>
      </c>
      <c r="AG75" s="38">
        <f t="shared" si="24"/>
        <v>120.04485</v>
      </c>
      <c r="AH75" s="32">
        <f t="shared" si="46"/>
        <v>120.04485</v>
      </c>
      <c r="AI75" s="33">
        <f t="shared" si="47"/>
        <v>146</v>
      </c>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7"/>
      <c r="CK75" s="7"/>
      <c r="CL75" s="7"/>
      <c r="CM75" s="7"/>
      <c r="CN75" s="7"/>
      <c r="CO75" s="7"/>
      <c r="CP75" s="7"/>
      <c r="CQ75" s="7"/>
      <c r="CR75" s="7"/>
      <c r="CS75" s="7"/>
      <c r="CT75" s="7"/>
      <c r="CU75" s="7"/>
    </row>
    <row r="76" spans="1:99" s="8" customFormat="1" ht="15">
      <c r="A76" s="113"/>
      <c r="B76" s="35">
        <v>80313</v>
      </c>
      <c r="C76" s="35">
        <v>80313</v>
      </c>
      <c r="D76" s="30" t="s">
        <v>117</v>
      </c>
      <c r="E76" s="36" t="s">
        <v>123</v>
      </c>
      <c r="F76" s="13">
        <v>301</v>
      </c>
      <c r="G76" s="13">
        <f t="shared" si="29"/>
        <v>163.29250000000002</v>
      </c>
      <c r="H76" s="33">
        <f t="shared" si="30"/>
        <v>93.31</v>
      </c>
      <c r="I76" s="33">
        <f t="shared" si="25"/>
        <v>195.65</v>
      </c>
      <c r="J76" s="33">
        <f t="shared" si="31"/>
        <v>97.97550000000001</v>
      </c>
      <c r="K76" s="33">
        <f t="shared" si="26"/>
        <v>187.9745</v>
      </c>
      <c r="L76" s="33" t="s">
        <v>53</v>
      </c>
      <c r="M76" s="33">
        <f t="shared" si="32"/>
        <v>93.31</v>
      </c>
      <c r="N76" s="33">
        <f t="shared" si="33"/>
        <v>187.9745</v>
      </c>
      <c r="O76" s="33" t="str">
        <f t="shared" si="34"/>
        <v>Medicaid APG</v>
      </c>
      <c r="P76" s="33">
        <f t="shared" si="35"/>
        <v>93.31</v>
      </c>
      <c r="Q76" s="33" t="str">
        <f t="shared" si="36"/>
        <v>Medicaid APG</v>
      </c>
      <c r="R76" s="33">
        <f t="shared" si="37"/>
        <v>225.75</v>
      </c>
      <c r="S76" s="33">
        <f t="shared" si="27"/>
        <v>225.75</v>
      </c>
      <c r="T76" s="33">
        <f t="shared" si="38"/>
        <v>93.31</v>
      </c>
      <c r="U76" s="33">
        <f t="shared" si="39"/>
        <v>93.31</v>
      </c>
      <c r="V76" s="33">
        <f t="shared" si="40"/>
        <v>93.31</v>
      </c>
      <c r="W76" s="33" t="s">
        <v>53</v>
      </c>
      <c r="X76" s="33">
        <f t="shared" si="41"/>
        <v>93.31</v>
      </c>
      <c r="Y76" s="33">
        <f t="shared" si="28"/>
        <v>213.70999999999998</v>
      </c>
      <c r="Z76" s="33">
        <f t="shared" si="42"/>
        <v>93.31</v>
      </c>
      <c r="AA76" s="33" t="s">
        <v>53</v>
      </c>
      <c r="AB76" s="37">
        <f t="shared" si="43"/>
        <v>93.31</v>
      </c>
      <c r="AC76" s="37">
        <f t="shared" si="44"/>
        <v>195.65</v>
      </c>
      <c r="AD76" s="33" t="s">
        <v>53</v>
      </c>
      <c r="AE76" s="31">
        <f t="shared" si="45"/>
        <v>93.31</v>
      </c>
      <c r="AF76" s="33" t="s">
        <v>53</v>
      </c>
      <c r="AG76" s="38">
        <f t="shared" si="24"/>
        <v>247.489725</v>
      </c>
      <c r="AH76" s="32">
        <f t="shared" si="46"/>
        <v>247.489725</v>
      </c>
      <c r="AI76" s="33">
        <f t="shared" si="47"/>
        <v>301</v>
      </c>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7"/>
      <c r="CK76" s="7"/>
      <c r="CL76" s="7"/>
      <c r="CM76" s="7"/>
      <c r="CN76" s="7"/>
      <c r="CO76" s="7"/>
      <c r="CP76" s="7"/>
      <c r="CQ76" s="7"/>
      <c r="CR76" s="7"/>
      <c r="CS76" s="7"/>
      <c r="CT76" s="7"/>
      <c r="CU76" s="7"/>
    </row>
    <row r="77" spans="1:99" s="8" customFormat="1" ht="15">
      <c r="A77" s="113"/>
      <c r="B77" s="35">
        <v>80523</v>
      </c>
      <c r="C77" s="35">
        <v>80523</v>
      </c>
      <c r="D77" s="30" t="s">
        <v>117</v>
      </c>
      <c r="E77" s="36" t="s">
        <v>124</v>
      </c>
      <c r="F77" s="13">
        <v>191</v>
      </c>
      <c r="G77" s="13">
        <f t="shared" si="29"/>
        <v>103.6175</v>
      </c>
      <c r="H77" s="33">
        <f t="shared" si="30"/>
        <v>59.21</v>
      </c>
      <c r="I77" s="33">
        <f t="shared" si="25"/>
        <v>124.15</v>
      </c>
      <c r="J77" s="33">
        <f t="shared" si="31"/>
        <v>62.170500000000004</v>
      </c>
      <c r="K77" s="33">
        <f t="shared" si="26"/>
        <v>119.27950000000001</v>
      </c>
      <c r="L77" s="33" t="s">
        <v>53</v>
      </c>
      <c r="M77" s="33">
        <f t="shared" si="32"/>
        <v>59.21</v>
      </c>
      <c r="N77" s="33">
        <f t="shared" si="33"/>
        <v>119.27950000000001</v>
      </c>
      <c r="O77" s="33" t="str">
        <f t="shared" si="34"/>
        <v>Medicaid APG</v>
      </c>
      <c r="P77" s="33">
        <f t="shared" si="35"/>
        <v>59.21</v>
      </c>
      <c r="Q77" s="33" t="str">
        <f t="shared" si="36"/>
        <v>Medicaid APG</v>
      </c>
      <c r="R77" s="33">
        <f t="shared" si="37"/>
        <v>143.25</v>
      </c>
      <c r="S77" s="33">
        <f t="shared" si="27"/>
        <v>143.25</v>
      </c>
      <c r="T77" s="33">
        <f t="shared" si="38"/>
        <v>59.21</v>
      </c>
      <c r="U77" s="33">
        <f t="shared" si="39"/>
        <v>59.21</v>
      </c>
      <c r="V77" s="33">
        <f t="shared" si="40"/>
        <v>59.21</v>
      </c>
      <c r="W77" s="33" t="s">
        <v>53</v>
      </c>
      <c r="X77" s="33">
        <f t="shared" si="41"/>
        <v>59.21</v>
      </c>
      <c r="Y77" s="33">
        <f t="shared" si="28"/>
        <v>135.60999999999999</v>
      </c>
      <c r="Z77" s="33">
        <f t="shared" si="42"/>
        <v>59.21</v>
      </c>
      <c r="AA77" s="33" t="s">
        <v>53</v>
      </c>
      <c r="AB77" s="37">
        <f t="shared" si="43"/>
        <v>59.21</v>
      </c>
      <c r="AC77" s="37">
        <f t="shared" si="44"/>
        <v>124.15</v>
      </c>
      <c r="AD77" s="33" t="s">
        <v>53</v>
      </c>
      <c r="AE77" s="31">
        <f t="shared" si="45"/>
        <v>59.21</v>
      </c>
      <c r="AF77" s="33" t="s">
        <v>53</v>
      </c>
      <c r="AG77" s="38">
        <f t="shared" si="24"/>
        <v>157.044975</v>
      </c>
      <c r="AH77" s="32">
        <f t="shared" si="46"/>
        <v>157.044975</v>
      </c>
      <c r="AI77" s="33">
        <f t="shared" si="47"/>
        <v>191</v>
      </c>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7"/>
      <c r="CK77" s="7"/>
      <c r="CL77" s="7"/>
      <c r="CM77" s="7"/>
      <c r="CN77" s="7"/>
      <c r="CO77" s="7"/>
      <c r="CP77" s="7"/>
      <c r="CQ77" s="7"/>
      <c r="CR77" s="7"/>
      <c r="CS77" s="7"/>
      <c r="CT77" s="7"/>
      <c r="CU77" s="7"/>
    </row>
    <row r="78" spans="1:99" s="8" customFormat="1" ht="15">
      <c r="A78" s="113"/>
      <c r="B78" s="35">
        <v>80791</v>
      </c>
      <c r="C78" s="35">
        <v>80791</v>
      </c>
      <c r="D78" s="30" t="s">
        <v>117</v>
      </c>
      <c r="E78" s="36" t="s">
        <v>125</v>
      </c>
      <c r="F78" s="13">
        <v>151</v>
      </c>
      <c r="G78" s="13">
        <f t="shared" si="29"/>
        <v>81.9175</v>
      </c>
      <c r="H78" s="33">
        <f t="shared" si="30"/>
        <v>46.81</v>
      </c>
      <c r="I78" s="33">
        <f t="shared" si="25"/>
        <v>98.15</v>
      </c>
      <c r="J78" s="33">
        <f t="shared" si="31"/>
        <v>49.1505</v>
      </c>
      <c r="K78" s="33">
        <f t="shared" si="26"/>
        <v>94.29950000000001</v>
      </c>
      <c r="L78" s="33" t="s">
        <v>53</v>
      </c>
      <c r="M78" s="33">
        <f t="shared" si="32"/>
        <v>46.81</v>
      </c>
      <c r="N78" s="33">
        <f t="shared" si="33"/>
        <v>94.29950000000001</v>
      </c>
      <c r="O78" s="33" t="str">
        <f t="shared" si="34"/>
        <v>Medicaid APG</v>
      </c>
      <c r="P78" s="33">
        <f t="shared" si="35"/>
        <v>46.81</v>
      </c>
      <c r="Q78" s="33" t="str">
        <f t="shared" si="36"/>
        <v>Medicaid APG</v>
      </c>
      <c r="R78" s="33">
        <f t="shared" si="37"/>
        <v>113.25</v>
      </c>
      <c r="S78" s="33">
        <f t="shared" si="27"/>
        <v>113.25</v>
      </c>
      <c r="T78" s="33">
        <f t="shared" si="38"/>
        <v>46.81</v>
      </c>
      <c r="U78" s="33">
        <f t="shared" si="39"/>
        <v>46.81</v>
      </c>
      <c r="V78" s="33">
        <f t="shared" si="40"/>
        <v>46.81</v>
      </c>
      <c r="W78" s="33" t="s">
        <v>53</v>
      </c>
      <c r="X78" s="33">
        <f t="shared" si="41"/>
        <v>46.81</v>
      </c>
      <c r="Y78" s="33">
        <f t="shared" si="28"/>
        <v>107.21</v>
      </c>
      <c r="Z78" s="33">
        <f t="shared" si="42"/>
        <v>46.81</v>
      </c>
      <c r="AA78" s="33" t="s">
        <v>53</v>
      </c>
      <c r="AB78" s="37">
        <f t="shared" si="43"/>
        <v>46.81</v>
      </c>
      <c r="AC78" s="37">
        <f t="shared" si="44"/>
        <v>98.15</v>
      </c>
      <c r="AD78" s="33" t="s">
        <v>53</v>
      </c>
      <c r="AE78" s="31">
        <f t="shared" si="45"/>
        <v>46.81</v>
      </c>
      <c r="AF78" s="33" t="s">
        <v>53</v>
      </c>
      <c r="AG78" s="38">
        <f t="shared" si="24"/>
        <v>124.155975</v>
      </c>
      <c r="AH78" s="32">
        <f t="shared" si="46"/>
        <v>124.155975</v>
      </c>
      <c r="AI78" s="33">
        <f t="shared" si="47"/>
        <v>151</v>
      </c>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7"/>
      <c r="CK78" s="7"/>
      <c r="CL78" s="7"/>
      <c r="CM78" s="7"/>
      <c r="CN78" s="7"/>
      <c r="CO78" s="7"/>
      <c r="CP78" s="7"/>
      <c r="CQ78" s="7"/>
      <c r="CR78" s="7"/>
      <c r="CS78" s="7"/>
      <c r="CT78" s="7"/>
      <c r="CU78" s="7"/>
    </row>
    <row r="79" spans="1:99" s="8" customFormat="1" ht="15">
      <c r="A79" s="113"/>
      <c r="B79" s="35">
        <v>80968</v>
      </c>
      <c r="C79" s="29">
        <v>85027</v>
      </c>
      <c r="D79" s="30" t="s">
        <v>117</v>
      </c>
      <c r="E79" s="36" t="s">
        <v>126</v>
      </c>
      <c r="F79" s="13">
        <v>77</v>
      </c>
      <c r="G79" s="13">
        <f t="shared" si="29"/>
        <v>41.7725</v>
      </c>
      <c r="H79" s="33">
        <f t="shared" si="30"/>
        <v>23.87</v>
      </c>
      <c r="I79" s="33">
        <f t="shared" si="25"/>
        <v>50.050000000000004</v>
      </c>
      <c r="J79" s="33">
        <f t="shared" si="31"/>
        <v>25.0635</v>
      </c>
      <c r="K79" s="33">
        <f t="shared" si="26"/>
        <v>48.0865</v>
      </c>
      <c r="L79" s="33" t="s">
        <v>53</v>
      </c>
      <c r="M79" s="33">
        <f t="shared" si="32"/>
        <v>23.87</v>
      </c>
      <c r="N79" s="33">
        <f t="shared" si="33"/>
        <v>48.0865</v>
      </c>
      <c r="O79" s="33">
        <f t="shared" si="34"/>
        <v>3.17</v>
      </c>
      <c r="P79" s="33">
        <f t="shared" si="35"/>
        <v>23.87</v>
      </c>
      <c r="Q79" s="33">
        <f t="shared" si="36"/>
        <v>3.17</v>
      </c>
      <c r="R79" s="33">
        <f t="shared" si="37"/>
        <v>57.75</v>
      </c>
      <c r="S79" s="33">
        <f t="shared" si="27"/>
        <v>57.75</v>
      </c>
      <c r="T79" s="33">
        <f t="shared" si="38"/>
        <v>23.87</v>
      </c>
      <c r="U79" s="33">
        <f t="shared" si="39"/>
        <v>23.87</v>
      </c>
      <c r="V79" s="33">
        <f t="shared" si="40"/>
        <v>23.87</v>
      </c>
      <c r="W79" s="95">
        <v>3.17</v>
      </c>
      <c r="X79" s="33">
        <f t="shared" si="41"/>
        <v>23.87</v>
      </c>
      <c r="Y79" s="33">
        <f t="shared" si="28"/>
        <v>54.669999999999995</v>
      </c>
      <c r="Z79" s="33">
        <f t="shared" si="42"/>
        <v>23.87</v>
      </c>
      <c r="AA79" s="33" t="s">
        <v>53</v>
      </c>
      <c r="AB79" s="37">
        <f t="shared" si="43"/>
        <v>23.87</v>
      </c>
      <c r="AC79" s="37">
        <f t="shared" si="44"/>
        <v>50.050000000000004</v>
      </c>
      <c r="AD79" s="33" t="s">
        <v>53</v>
      </c>
      <c r="AE79" s="31">
        <f t="shared" si="45"/>
        <v>23.87</v>
      </c>
      <c r="AF79" s="33" t="s">
        <v>53</v>
      </c>
      <c r="AG79" s="38">
        <f t="shared" si="24"/>
        <v>63.311325</v>
      </c>
      <c r="AH79" s="32">
        <f t="shared" si="46"/>
        <v>63.311325</v>
      </c>
      <c r="AI79" s="33">
        <f t="shared" si="47"/>
        <v>77</v>
      </c>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7"/>
      <c r="CK79" s="7"/>
      <c r="CL79" s="7"/>
      <c r="CM79" s="7"/>
      <c r="CN79" s="7"/>
      <c r="CO79" s="7"/>
      <c r="CP79" s="7"/>
      <c r="CQ79" s="7"/>
      <c r="CR79" s="7"/>
      <c r="CS79" s="7"/>
      <c r="CT79" s="7"/>
      <c r="CU79" s="7"/>
    </row>
    <row r="80" spans="1:99" s="8" customFormat="1" ht="15">
      <c r="A80" s="113"/>
      <c r="B80" s="35">
        <v>85050</v>
      </c>
      <c r="C80" s="29">
        <v>85025</v>
      </c>
      <c r="D80" s="30" t="s">
        <v>117</v>
      </c>
      <c r="E80" s="36" t="s">
        <v>127</v>
      </c>
      <c r="F80" s="13">
        <v>101</v>
      </c>
      <c r="G80" s="13">
        <f t="shared" si="29"/>
        <v>54.7925</v>
      </c>
      <c r="H80" s="33">
        <f t="shared" si="30"/>
        <v>31.31</v>
      </c>
      <c r="I80" s="33">
        <f t="shared" si="25"/>
        <v>65.65</v>
      </c>
      <c r="J80" s="33">
        <f t="shared" si="31"/>
        <v>32.8755</v>
      </c>
      <c r="K80" s="33">
        <f t="shared" si="26"/>
        <v>63.07450000000001</v>
      </c>
      <c r="L80" s="33" t="s">
        <v>53</v>
      </c>
      <c r="M80" s="33">
        <f t="shared" si="32"/>
        <v>31.31</v>
      </c>
      <c r="N80" s="33">
        <f t="shared" si="33"/>
        <v>63.07450000000001</v>
      </c>
      <c r="O80" s="33">
        <f t="shared" si="34"/>
        <v>3.17</v>
      </c>
      <c r="P80" s="33">
        <f t="shared" si="35"/>
        <v>31.31</v>
      </c>
      <c r="Q80" s="33">
        <f t="shared" si="36"/>
        <v>3.17</v>
      </c>
      <c r="R80" s="33">
        <f t="shared" si="37"/>
        <v>75.75</v>
      </c>
      <c r="S80" s="33">
        <f t="shared" si="27"/>
        <v>75.75</v>
      </c>
      <c r="T80" s="33">
        <f t="shared" si="38"/>
        <v>31.31</v>
      </c>
      <c r="U80" s="33">
        <f t="shared" si="39"/>
        <v>31.31</v>
      </c>
      <c r="V80" s="33">
        <f t="shared" si="40"/>
        <v>31.31</v>
      </c>
      <c r="W80" s="95">
        <v>3.17</v>
      </c>
      <c r="X80" s="33">
        <f t="shared" si="41"/>
        <v>31.31</v>
      </c>
      <c r="Y80" s="33">
        <f t="shared" si="28"/>
        <v>71.71</v>
      </c>
      <c r="Z80" s="33">
        <f t="shared" si="42"/>
        <v>31.31</v>
      </c>
      <c r="AA80" s="33" t="s">
        <v>53</v>
      </c>
      <c r="AB80" s="37">
        <f t="shared" si="43"/>
        <v>31.31</v>
      </c>
      <c r="AC80" s="37">
        <f t="shared" si="44"/>
        <v>65.65</v>
      </c>
      <c r="AD80" s="33" t="s">
        <v>53</v>
      </c>
      <c r="AE80" s="31">
        <f t="shared" si="45"/>
        <v>31.31</v>
      </c>
      <c r="AF80" s="33" t="s">
        <v>53</v>
      </c>
      <c r="AG80" s="38">
        <f t="shared" si="24"/>
        <v>83.044725</v>
      </c>
      <c r="AH80" s="32">
        <f t="shared" si="46"/>
        <v>83.044725</v>
      </c>
      <c r="AI80" s="33">
        <f t="shared" si="47"/>
        <v>101</v>
      </c>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7"/>
      <c r="CK80" s="7"/>
      <c r="CL80" s="7"/>
      <c r="CM80" s="7"/>
      <c r="CN80" s="7"/>
      <c r="CO80" s="7"/>
      <c r="CP80" s="7"/>
      <c r="CQ80" s="7"/>
      <c r="CR80" s="7"/>
      <c r="CS80" s="7"/>
      <c r="CT80" s="7"/>
      <c r="CU80" s="7"/>
    </row>
    <row r="81" spans="1:99" s="8" customFormat="1" ht="15">
      <c r="A81" s="113"/>
      <c r="B81" s="35">
        <v>85610</v>
      </c>
      <c r="C81" s="35">
        <v>85610</v>
      </c>
      <c r="D81" s="30" t="s">
        <v>117</v>
      </c>
      <c r="E81" s="36" t="s">
        <v>128</v>
      </c>
      <c r="F81" s="13">
        <v>54</v>
      </c>
      <c r="G81" s="13">
        <f t="shared" si="29"/>
        <v>29.294999999999998</v>
      </c>
      <c r="H81" s="33">
        <f t="shared" si="30"/>
        <v>16.74</v>
      </c>
      <c r="I81" s="33">
        <f t="shared" si="25"/>
        <v>35.1</v>
      </c>
      <c r="J81" s="33">
        <f t="shared" si="31"/>
        <v>17.576999999999998</v>
      </c>
      <c r="K81" s="33">
        <f t="shared" si="26"/>
        <v>33.723000000000006</v>
      </c>
      <c r="L81" s="33">
        <v>3.71</v>
      </c>
      <c r="M81" s="33">
        <f t="shared" si="32"/>
        <v>16.74</v>
      </c>
      <c r="N81" s="33">
        <f t="shared" si="33"/>
        <v>33.723000000000006</v>
      </c>
      <c r="O81" s="33">
        <f t="shared" si="34"/>
        <v>3.91</v>
      </c>
      <c r="P81" s="33">
        <f t="shared" si="35"/>
        <v>16.74</v>
      </c>
      <c r="Q81" s="33">
        <f t="shared" si="36"/>
        <v>3.91</v>
      </c>
      <c r="R81" s="33">
        <f t="shared" si="37"/>
        <v>40.5</v>
      </c>
      <c r="S81" s="33">
        <f t="shared" si="27"/>
        <v>40.5</v>
      </c>
      <c r="T81" s="33">
        <f t="shared" si="38"/>
        <v>16.74</v>
      </c>
      <c r="U81" s="33">
        <f t="shared" si="39"/>
        <v>16.74</v>
      </c>
      <c r="V81" s="33">
        <f t="shared" si="40"/>
        <v>16.74</v>
      </c>
      <c r="W81" s="33">
        <v>3.91</v>
      </c>
      <c r="X81" s="33">
        <f t="shared" si="41"/>
        <v>16.74</v>
      </c>
      <c r="Y81" s="33">
        <f t="shared" si="28"/>
        <v>38.339999999999996</v>
      </c>
      <c r="Z81" s="33">
        <f t="shared" si="42"/>
        <v>16.74</v>
      </c>
      <c r="AA81" s="33" t="s">
        <v>53</v>
      </c>
      <c r="AB81" s="37">
        <f t="shared" si="43"/>
        <v>16.74</v>
      </c>
      <c r="AC81" s="37">
        <f t="shared" si="44"/>
        <v>35.1</v>
      </c>
      <c r="AD81" s="33" t="s">
        <v>53</v>
      </c>
      <c r="AE81" s="31">
        <f t="shared" si="45"/>
        <v>16.74</v>
      </c>
      <c r="AF81" s="33" t="s">
        <v>53</v>
      </c>
      <c r="AG81" s="38">
        <f t="shared" si="24"/>
        <v>44.40015</v>
      </c>
      <c r="AH81" s="32">
        <f t="shared" si="46"/>
        <v>44.40015</v>
      </c>
      <c r="AI81" s="33">
        <f t="shared" si="47"/>
        <v>54</v>
      </c>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7"/>
      <c r="CK81" s="7"/>
      <c r="CL81" s="7"/>
      <c r="CM81" s="7"/>
      <c r="CN81" s="7"/>
      <c r="CO81" s="7"/>
      <c r="CP81" s="7"/>
      <c r="CQ81" s="7"/>
      <c r="CR81" s="7"/>
      <c r="CS81" s="7"/>
      <c r="CT81" s="7"/>
      <c r="CU81" s="7"/>
    </row>
    <row r="82" spans="1:99" s="8" customFormat="1" ht="15">
      <c r="A82" s="113"/>
      <c r="B82" s="35">
        <v>85730</v>
      </c>
      <c r="C82" s="35">
        <v>85730</v>
      </c>
      <c r="D82" s="30" t="s">
        <v>117</v>
      </c>
      <c r="E82" s="36" t="s">
        <v>129</v>
      </c>
      <c r="F82" s="13">
        <v>71</v>
      </c>
      <c r="G82" s="13">
        <f t="shared" si="29"/>
        <v>38.517500000000005</v>
      </c>
      <c r="H82" s="33">
        <f t="shared" si="30"/>
        <v>22.01</v>
      </c>
      <c r="I82" s="33">
        <f t="shared" si="25"/>
        <v>46.15</v>
      </c>
      <c r="J82" s="33">
        <f t="shared" si="31"/>
        <v>23.110500000000002</v>
      </c>
      <c r="K82" s="33">
        <f t="shared" si="26"/>
        <v>44.3395</v>
      </c>
      <c r="L82" s="33">
        <v>5.67</v>
      </c>
      <c r="M82" s="33">
        <f t="shared" si="32"/>
        <v>22.01</v>
      </c>
      <c r="N82" s="33">
        <f t="shared" si="33"/>
        <v>44.3395</v>
      </c>
      <c r="O82" s="33">
        <f t="shared" si="34"/>
        <v>6.01</v>
      </c>
      <c r="P82" s="33">
        <f t="shared" si="35"/>
        <v>22.01</v>
      </c>
      <c r="Q82" s="33">
        <f t="shared" si="36"/>
        <v>6.01</v>
      </c>
      <c r="R82" s="33">
        <f t="shared" si="37"/>
        <v>53.25</v>
      </c>
      <c r="S82" s="33">
        <f t="shared" si="27"/>
        <v>53.25</v>
      </c>
      <c r="T82" s="33">
        <f t="shared" si="38"/>
        <v>22.01</v>
      </c>
      <c r="U82" s="33">
        <f t="shared" si="39"/>
        <v>22.01</v>
      </c>
      <c r="V82" s="33">
        <f t="shared" si="40"/>
        <v>22.01</v>
      </c>
      <c r="W82" s="33">
        <v>6.01</v>
      </c>
      <c r="X82" s="33">
        <f t="shared" si="41"/>
        <v>22.01</v>
      </c>
      <c r="Y82" s="33">
        <f t="shared" si="28"/>
        <v>50.41</v>
      </c>
      <c r="Z82" s="33">
        <f t="shared" si="42"/>
        <v>22.01</v>
      </c>
      <c r="AA82" s="33" t="s">
        <v>53</v>
      </c>
      <c r="AB82" s="37">
        <f t="shared" si="43"/>
        <v>22.01</v>
      </c>
      <c r="AC82" s="37">
        <f t="shared" si="44"/>
        <v>46.15</v>
      </c>
      <c r="AD82" s="33" t="s">
        <v>53</v>
      </c>
      <c r="AE82" s="31">
        <f t="shared" si="45"/>
        <v>22.01</v>
      </c>
      <c r="AF82" s="33" t="s">
        <v>53</v>
      </c>
      <c r="AG82" s="38">
        <f t="shared" si="24"/>
        <v>58.377975</v>
      </c>
      <c r="AH82" s="32">
        <f t="shared" si="46"/>
        <v>58.377975</v>
      </c>
      <c r="AI82" s="33">
        <f t="shared" si="47"/>
        <v>71</v>
      </c>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7"/>
      <c r="CK82" s="7"/>
      <c r="CL82" s="7"/>
      <c r="CM82" s="7"/>
      <c r="CN82" s="7"/>
      <c r="CO82" s="7"/>
      <c r="CP82" s="7"/>
      <c r="CQ82" s="7"/>
      <c r="CR82" s="7"/>
      <c r="CS82" s="7"/>
      <c r="CT82" s="7"/>
      <c r="CU82" s="7"/>
    </row>
    <row r="83" spans="1:99" s="8" customFormat="1" ht="15">
      <c r="A83" s="113"/>
      <c r="B83" s="35">
        <v>80004</v>
      </c>
      <c r="C83" s="35">
        <v>80004</v>
      </c>
      <c r="D83" s="30" t="s">
        <v>130</v>
      </c>
      <c r="E83" s="36" t="s">
        <v>131</v>
      </c>
      <c r="F83" s="13">
        <v>140</v>
      </c>
      <c r="G83" s="13">
        <f t="shared" si="29"/>
        <v>75.95</v>
      </c>
      <c r="H83" s="33">
        <f t="shared" si="30"/>
        <v>43.4</v>
      </c>
      <c r="I83" s="33">
        <f t="shared" si="25"/>
        <v>91</v>
      </c>
      <c r="J83" s="33">
        <f t="shared" si="31"/>
        <v>45.57</v>
      </c>
      <c r="K83" s="33">
        <f t="shared" si="26"/>
        <v>87.43</v>
      </c>
      <c r="L83" s="33" t="s">
        <v>53</v>
      </c>
      <c r="M83" s="33">
        <f t="shared" si="32"/>
        <v>43.4</v>
      </c>
      <c r="N83" s="33">
        <f t="shared" si="33"/>
        <v>87.43</v>
      </c>
      <c r="O83" s="33" t="str">
        <f t="shared" si="34"/>
        <v>Medicaid APG</v>
      </c>
      <c r="P83" s="33">
        <f t="shared" si="35"/>
        <v>43.4</v>
      </c>
      <c r="Q83" s="33" t="str">
        <f t="shared" si="36"/>
        <v>Medicaid APG</v>
      </c>
      <c r="R83" s="33">
        <f t="shared" si="37"/>
        <v>105</v>
      </c>
      <c r="S83" s="33">
        <f t="shared" si="27"/>
        <v>105</v>
      </c>
      <c r="T83" s="33">
        <f t="shared" si="38"/>
        <v>43.4</v>
      </c>
      <c r="U83" s="33">
        <f t="shared" si="39"/>
        <v>43.4</v>
      </c>
      <c r="V83" s="33">
        <f t="shared" si="40"/>
        <v>43.4</v>
      </c>
      <c r="W83" s="33" t="s">
        <v>53</v>
      </c>
      <c r="X83" s="33">
        <f t="shared" si="41"/>
        <v>43.4</v>
      </c>
      <c r="Y83" s="33">
        <f t="shared" si="28"/>
        <v>99.39999999999999</v>
      </c>
      <c r="Z83" s="33">
        <f t="shared" si="42"/>
        <v>43.4</v>
      </c>
      <c r="AA83" s="33" t="s">
        <v>53</v>
      </c>
      <c r="AB83" s="37">
        <f t="shared" si="43"/>
        <v>43.4</v>
      </c>
      <c r="AC83" s="37">
        <f t="shared" si="44"/>
        <v>91</v>
      </c>
      <c r="AD83" s="33" t="s">
        <v>53</v>
      </c>
      <c r="AE83" s="31">
        <f t="shared" si="45"/>
        <v>43.4</v>
      </c>
      <c r="AF83" s="33" t="s">
        <v>53</v>
      </c>
      <c r="AG83" s="38">
        <f t="shared" si="24"/>
        <v>115.1115</v>
      </c>
      <c r="AH83" s="32">
        <f t="shared" si="46"/>
        <v>115.1115</v>
      </c>
      <c r="AI83" s="33">
        <f t="shared" si="47"/>
        <v>140</v>
      </c>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7"/>
      <c r="CK83" s="7"/>
      <c r="CL83" s="7"/>
      <c r="CM83" s="7"/>
      <c r="CN83" s="7"/>
      <c r="CO83" s="7"/>
      <c r="CP83" s="7"/>
      <c r="CQ83" s="7"/>
      <c r="CR83" s="7"/>
      <c r="CS83" s="7"/>
      <c r="CT83" s="7"/>
      <c r="CU83" s="7"/>
    </row>
    <row r="84" spans="1:99" s="8" customFormat="1" ht="15">
      <c r="A84" s="113"/>
      <c r="B84" s="35">
        <v>80006</v>
      </c>
      <c r="C84" s="35">
        <v>80006</v>
      </c>
      <c r="D84" s="30" t="s">
        <v>130</v>
      </c>
      <c r="E84" s="36" t="s">
        <v>132</v>
      </c>
      <c r="F84" s="13">
        <v>39</v>
      </c>
      <c r="G84" s="13">
        <f t="shared" si="29"/>
        <v>21.1575</v>
      </c>
      <c r="H84" s="33">
        <f t="shared" si="30"/>
        <v>12.09</v>
      </c>
      <c r="I84" s="33">
        <f t="shared" si="25"/>
        <v>25.35</v>
      </c>
      <c r="J84" s="33">
        <f t="shared" si="31"/>
        <v>12.6945</v>
      </c>
      <c r="K84" s="33">
        <f t="shared" si="26"/>
        <v>24.355500000000003</v>
      </c>
      <c r="L84" s="33" t="s">
        <v>53</v>
      </c>
      <c r="M84" s="33">
        <f t="shared" si="32"/>
        <v>12.09</v>
      </c>
      <c r="N84" s="33">
        <f t="shared" si="33"/>
        <v>24.355500000000003</v>
      </c>
      <c r="O84" s="33" t="str">
        <f t="shared" si="34"/>
        <v>Medicaid APG</v>
      </c>
      <c r="P84" s="33">
        <f t="shared" si="35"/>
        <v>12.09</v>
      </c>
      <c r="Q84" s="33" t="str">
        <f t="shared" si="36"/>
        <v>Medicaid APG</v>
      </c>
      <c r="R84" s="33">
        <f t="shared" si="37"/>
        <v>29.25</v>
      </c>
      <c r="S84" s="33">
        <f t="shared" si="27"/>
        <v>29.25</v>
      </c>
      <c r="T84" s="33">
        <f t="shared" si="38"/>
        <v>12.09</v>
      </c>
      <c r="U84" s="33">
        <f t="shared" si="39"/>
        <v>12.09</v>
      </c>
      <c r="V84" s="33">
        <f t="shared" si="40"/>
        <v>12.09</v>
      </c>
      <c r="W84" s="33" t="s">
        <v>53</v>
      </c>
      <c r="X84" s="33">
        <f t="shared" si="41"/>
        <v>12.09</v>
      </c>
      <c r="Y84" s="33">
        <f t="shared" si="28"/>
        <v>27.689999999999998</v>
      </c>
      <c r="Z84" s="33">
        <f t="shared" si="42"/>
        <v>12.09</v>
      </c>
      <c r="AA84" s="33" t="s">
        <v>53</v>
      </c>
      <c r="AB84" s="37">
        <f t="shared" si="43"/>
        <v>12.09</v>
      </c>
      <c r="AC84" s="37">
        <f t="shared" si="44"/>
        <v>25.35</v>
      </c>
      <c r="AD84" s="33" t="s">
        <v>53</v>
      </c>
      <c r="AE84" s="31">
        <f t="shared" si="45"/>
        <v>12.09</v>
      </c>
      <c r="AF84" s="33" t="s">
        <v>53</v>
      </c>
      <c r="AG84" s="38">
        <f t="shared" si="24"/>
        <v>32.066775</v>
      </c>
      <c r="AH84" s="32">
        <f t="shared" si="46"/>
        <v>32.066775</v>
      </c>
      <c r="AI84" s="33">
        <f t="shared" si="47"/>
        <v>39</v>
      </c>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7"/>
      <c r="CK84" s="7"/>
      <c r="CL84" s="7"/>
      <c r="CM84" s="7"/>
      <c r="CN84" s="7"/>
      <c r="CO84" s="7"/>
      <c r="CP84" s="7"/>
      <c r="CQ84" s="7"/>
      <c r="CR84" s="7"/>
      <c r="CS84" s="7"/>
      <c r="CT84" s="7"/>
      <c r="CU84" s="7"/>
    </row>
    <row r="85" spans="1:99" s="8" customFormat="1" ht="15">
      <c r="A85" s="113"/>
      <c r="B85" s="35">
        <v>80045</v>
      </c>
      <c r="C85" s="35">
        <v>80045</v>
      </c>
      <c r="D85" s="30" t="s">
        <v>130</v>
      </c>
      <c r="E85" s="36" t="s">
        <v>133</v>
      </c>
      <c r="F85" s="13">
        <v>387</v>
      </c>
      <c r="G85" s="13">
        <f t="shared" si="29"/>
        <v>209.9475</v>
      </c>
      <c r="H85" s="33">
        <f t="shared" si="30"/>
        <v>119.97</v>
      </c>
      <c r="I85" s="33">
        <f t="shared" si="25"/>
        <v>251.55</v>
      </c>
      <c r="J85" s="33">
        <f t="shared" si="31"/>
        <v>125.9685</v>
      </c>
      <c r="K85" s="33">
        <f t="shared" si="26"/>
        <v>241.68150000000003</v>
      </c>
      <c r="L85" s="33" t="s">
        <v>53</v>
      </c>
      <c r="M85" s="33">
        <f t="shared" si="32"/>
        <v>119.97</v>
      </c>
      <c r="N85" s="33">
        <f t="shared" si="33"/>
        <v>241.68150000000003</v>
      </c>
      <c r="O85" s="33" t="str">
        <f t="shared" si="34"/>
        <v>Medicaid APG</v>
      </c>
      <c r="P85" s="33">
        <f t="shared" si="35"/>
        <v>119.97</v>
      </c>
      <c r="Q85" s="33" t="str">
        <f t="shared" si="36"/>
        <v>Medicaid APG</v>
      </c>
      <c r="R85" s="33">
        <f t="shared" si="37"/>
        <v>290.25</v>
      </c>
      <c r="S85" s="33">
        <f t="shared" si="27"/>
        <v>290.25</v>
      </c>
      <c r="T85" s="33">
        <f t="shared" si="38"/>
        <v>119.97</v>
      </c>
      <c r="U85" s="33">
        <f t="shared" si="39"/>
        <v>119.97</v>
      </c>
      <c r="V85" s="33">
        <f t="shared" si="40"/>
        <v>119.97</v>
      </c>
      <c r="W85" s="33" t="s">
        <v>53</v>
      </c>
      <c r="X85" s="33">
        <f t="shared" si="41"/>
        <v>119.97</v>
      </c>
      <c r="Y85" s="33">
        <f t="shared" si="28"/>
        <v>274.77</v>
      </c>
      <c r="Z85" s="33">
        <f t="shared" si="42"/>
        <v>119.97</v>
      </c>
      <c r="AA85" s="33" t="s">
        <v>53</v>
      </c>
      <c r="AB85" s="37">
        <f t="shared" si="43"/>
        <v>119.97</v>
      </c>
      <c r="AC85" s="37">
        <f t="shared" si="44"/>
        <v>251.55</v>
      </c>
      <c r="AD85" s="33" t="s">
        <v>53</v>
      </c>
      <c r="AE85" s="31">
        <f t="shared" si="45"/>
        <v>119.97</v>
      </c>
      <c r="AF85" s="33" t="s">
        <v>53</v>
      </c>
      <c r="AG85" s="38">
        <f t="shared" si="24"/>
        <v>318.201075</v>
      </c>
      <c r="AH85" s="32">
        <f t="shared" si="46"/>
        <v>318.201075</v>
      </c>
      <c r="AI85" s="33">
        <f t="shared" si="47"/>
        <v>387</v>
      </c>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7"/>
      <c r="CK85" s="7"/>
      <c r="CL85" s="7"/>
      <c r="CM85" s="7"/>
      <c r="CN85" s="7"/>
      <c r="CO85" s="7"/>
      <c r="CP85" s="7"/>
      <c r="CQ85" s="7"/>
      <c r="CR85" s="7"/>
      <c r="CS85" s="7"/>
      <c r="CT85" s="7"/>
      <c r="CU85" s="7"/>
    </row>
    <row r="86" spans="1:99" s="8" customFormat="1" ht="15">
      <c r="A86" s="113"/>
      <c r="B86" s="35">
        <v>80132</v>
      </c>
      <c r="C86" s="35">
        <v>80132</v>
      </c>
      <c r="D86" s="30" t="s">
        <v>130</v>
      </c>
      <c r="E86" s="36" t="s">
        <v>134</v>
      </c>
      <c r="F86" s="13">
        <v>734</v>
      </c>
      <c r="G86" s="13">
        <f t="shared" si="29"/>
        <v>398.195</v>
      </c>
      <c r="H86" s="33">
        <f t="shared" si="30"/>
        <v>227.54</v>
      </c>
      <c r="I86" s="33">
        <f t="shared" si="25"/>
        <v>477.1</v>
      </c>
      <c r="J86" s="33">
        <f t="shared" si="31"/>
        <v>238.917</v>
      </c>
      <c r="K86" s="33">
        <f t="shared" si="26"/>
        <v>458.38300000000004</v>
      </c>
      <c r="L86" s="33" t="s">
        <v>53</v>
      </c>
      <c r="M86" s="33">
        <f t="shared" si="32"/>
        <v>227.54</v>
      </c>
      <c r="N86" s="33">
        <f t="shared" si="33"/>
        <v>458.38300000000004</v>
      </c>
      <c r="O86" s="33" t="str">
        <f t="shared" si="34"/>
        <v>Medicaid APG</v>
      </c>
      <c r="P86" s="33">
        <f t="shared" si="35"/>
        <v>227.54</v>
      </c>
      <c r="Q86" s="33" t="str">
        <f t="shared" si="36"/>
        <v>Medicaid APG</v>
      </c>
      <c r="R86" s="33">
        <f t="shared" si="37"/>
        <v>550.5</v>
      </c>
      <c r="S86" s="33">
        <f t="shared" si="27"/>
        <v>550.5</v>
      </c>
      <c r="T86" s="33">
        <f t="shared" si="38"/>
        <v>227.54</v>
      </c>
      <c r="U86" s="33">
        <f t="shared" si="39"/>
        <v>227.54</v>
      </c>
      <c r="V86" s="33">
        <f t="shared" si="40"/>
        <v>227.54</v>
      </c>
      <c r="W86" s="33" t="s">
        <v>53</v>
      </c>
      <c r="X86" s="33">
        <f t="shared" si="41"/>
        <v>227.54</v>
      </c>
      <c r="Y86" s="33">
        <f t="shared" si="28"/>
        <v>521.14</v>
      </c>
      <c r="Z86" s="33">
        <f t="shared" si="42"/>
        <v>227.54</v>
      </c>
      <c r="AA86" s="33" t="s">
        <v>53</v>
      </c>
      <c r="AB86" s="37">
        <f t="shared" si="43"/>
        <v>227.54</v>
      </c>
      <c r="AC86" s="37">
        <f t="shared" si="44"/>
        <v>477.1</v>
      </c>
      <c r="AD86" s="33" t="s">
        <v>53</v>
      </c>
      <c r="AE86" s="31">
        <f t="shared" si="45"/>
        <v>227.54</v>
      </c>
      <c r="AF86" s="33" t="s">
        <v>53</v>
      </c>
      <c r="AG86" s="38">
        <f t="shared" si="24"/>
        <v>603.51315</v>
      </c>
      <c r="AH86" s="32">
        <f t="shared" si="46"/>
        <v>603.51315</v>
      </c>
      <c r="AI86" s="33">
        <f t="shared" si="47"/>
        <v>734</v>
      </c>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7"/>
      <c r="CK86" s="7"/>
      <c r="CL86" s="7"/>
      <c r="CM86" s="7"/>
      <c r="CN86" s="7"/>
      <c r="CO86" s="7"/>
      <c r="CP86" s="7"/>
      <c r="CQ86" s="7"/>
      <c r="CR86" s="7"/>
      <c r="CS86" s="7"/>
      <c r="CT86" s="7"/>
      <c r="CU86" s="7"/>
    </row>
    <row r="87" spans="1:99" s="8" customFormat="1" ht="15">
      <c r="A87" s="113"/>
      <c r="B87" s="35">
        <v>80137</v>
      </c>
      <c r="C87" s="35">
        <v>80137</v>
      </c>
      <c r="D87" s="30" t="s">
        <v>130</v>
      </c>
      <c r="E87" s="36" t="s">
        <v>135</v>
      </c>
      <c r="F87" s="13">
        <v>203</v>
      </c>
      <c r="G87" s="13">
        <f t="shared" si="29"/>
        <v>110.1275</v>
      </c>
      <c r="H87" s="33">
        <f t="shared" si="30"/>
        <v>62.93</v>
      </c>
      <c r="I87" s="33">
        <f t="shared" si="25"/>
        <v>131.95000000000002</v>
      </c>
      <c r="J87" s="33">
        <f t="shared" si="31"/>
        <v>66.0765</v>
      </c>
      <c r="K87" s="33">
        <f t="shared" si="26"/>
        <v>126.77350000000001</v>
      </c>
      <c r="L87" s="33" t="s">
        <v>53</v>
      </c>
      <c r="M87" s="33">
        <f t="shared" si="32"/>
        <v>62.93</v>
      </c>
      <c r="N87" s="33">
        <f t="shared" si="33"/>
        <v>126.77350000000001</v>
      </c>
      <c r="O87" s="33" t="str">
        <f t="shared" si="34"/>
        <v>Medicaid APG</v>
      </c>
      <c r="P87" s="33">
        <f t="shared" si="35"/>
        <v>62.93</v>
      </c>
      <c r="Q87" s="33" t="str">
        <f t="shared" si="36"/>
        <v>Medicaid APG</v>
      </c>
      <c r="R87" s="33">
        <f t="shared" si="37"/>
        <v>152.25</v>
      </c>
      <c r="S87" s="33">
        <f t="shared" si="27"/>
        <v>152.25</v>
      </c>
      <c r="T87" s="33">
        <f t="shared" si="38"/>
        <v>62.93</v>
      </c>
      <c r="U87" s="33">
        <f t="shared" si="39"/>
        <v>62.93</v>
      </c>
      <c r="V87" s="33">
        <f t="shared" si="40"/>
        <v>62.93</v>
      </c>
      <c r="W87" s="33" t="s">
        <v>53</v>
      </c>
      <c r="X87" s="33">
        <f t="shared" si="41"/>
        <v>62.93</v>
      </c>
      <c r="Y87" s="33">
        <f t="shared" si="28"/>
        <v>144.13</v>
      </c>
      <c r="Z87" s="33">
        <f t="shared" si="42"/>
        <v>62.93</v>
      </c>
      <c r="AA87" s="33" t="s">
        <v>53</v>
      </c>
      <c r="AB87" s="37">
        <f t="shared" si="43"/>
        <v>62.93</v>
      </c>
      <c r="AC87" s="37">
        <f t="shared" si="44"/>
        <v>131.95000000000002</v>
      </c>
      <c r="AD87" s="33" t="s">
        <v>53</v>
      </c>
      <c r="AE87" s="31">
        <f t="shared" si="45"/>
        <v>62.93</v>
      </c>
      <c r="AF87" s="33" t="s">
        <v>53</v>
      </c>
      <c r="AG87" s="38">
        <f t="shared" si="24"/>
        <v>166.911675</v>
      </c>
      <c r="AH87" s="32">
        <f t="shared" si="46"/>
        <v>166.911675</v>
      </c>
      <c r="AI87" s="33">
        <f t="shared" si="47"/>
        <v>203</v>
      </c>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7"/>
      <c r="CK87" s="7"/>
      <c r="CL87" s="7"/>
      <c r="CM87" s="7"/>
      <c r="CN87" s="7"/>
      <c r="CO87" s="7"/>
      <c r="CP87" s="7"/>
      <c r="CQ87" s="7"/>
      <c r="CR87" s="7"/>
      <c r="CS87" s="7"/>
      <c r="CT87" s="7"/>
      <c r="CU87" s="7"/>
    </row>
    <row r="88" spans="1:99" s="8" customFormat="1" ht="15">
      <c r="A88" s="113"/>
      <c r="B88" s="35">
        <v>80141</v>
      </c>
      <c r="C88" s="35">
        <v>80141</v>
      </c>
      <c r="D88" s="30" t="s">
        <v>130</v>
      </c>
      <c r="E88" s="36" t="s">
        <v>136</v>
      </c>
      <c r="F88" s="13">
        <v>422</v>
      </c>
      <c r="G88" s="13">
        <f t="shared" si="29"/>
        <v>228.935</v>
      </c>
      <c r="H88" s="33">
        <f t="shared" si="30"/>
        <v>130.82</v>
      </c>
      <c r="I88" s="33">
        <f t="shared" si="25"/>
        <v>274.3</v>
      </c>
      <c r="J88" s="33">
        <f t="shared" si="31"/>
        <v>137.361</v>
      </c>
      <c r="K88" s="33">
        <f t="shared" si="26"/>
        <v>263.53900000000004</v>
      </c>
      <c r="L88" s="33" t="s">
        <v>53</v>
      </c>
      <c r="M88" s="33">
        <f t="shared" si="32"/>
        <v>130.82</v>
      </c>
      <c r="N88" s="33">
        <f t="shared" si="33"/>
        <v>263.53900000000004</v>
      </c>
      <c r="O88" s="33" t="str">
        <f t="shared" si="34"/>
        <v>Medicaid APG</v>
      </c>
      <c r="P88" s="33">
        <f t="shared" si="35"/>
        <v>130.82</v>
      </c>
      <c r="Q88" s="33" t="str">
        <f t="shared" si="36"/>
        <v>Medicaid APG</v>
      </c>
      <c r="R88" s="33">
        <f t="shared" si="37"/>
        <v>316.5</v>
      </c>
      <c r="S88" s="33">
        <f t="shared" si="27"/>
        <v>316.5</v>
      </c>
      <c r="T88" s="33">
        <f t="shared" si="38"/>
        <v>130.82</v>
      </c>
      <c r="U88" s="33">
        <f t="shared" si="39"/>
        <v>130.82</v>
      </c>
      <c r="V88" s="33">
        <f t="shared" si="40"/>
        <v>130.82</v>
      </c>
      <c r="W88" s="33" t="s">
        <v>53</v>
      </c>
      <c r="X88" s="33">
        <f t="shared" si="41"/>
        <v>130.82</v>
      </c>
      <c r="Y88" s="33">
        <f t="shared" si="28"/>
        <v>299.62</v>
      </c>
      <c r="Z88" s="33">
        <f t="shared" si="42"/>
        <v>130.82</v>
      </c>
      <c r="AA88" s="33" t="s">
        <v>53</v>
      </c>
      <c r="AB88" s="37">
        <f t="shared" si="43"/>
        <v>130.82</v>
      </c>
      <c r="AC88" s="37">
        <f t="shared" si="44"/>
        <v>274.3</v>
      </c>
      <c r="AD88" s="33" t="s">
        <v>53</v>
      </c>
      <c r="AE88" s="31">
        <f t="shared" si="45"/>
        <v>130.82</v>
      </c>
      <c r="AF88" s="33" t="s">
        <v>53</v>
      </c>
      <c r="AG88" s="38">
        <f t="shared" si="24"/>
        <v>346.97895</v>
      </c>
      <c r="AH88" s="32">
        <f t="shared" si="46"/>
        <v>346.97895</v>
      </c>
      <c r="AI88" s="33">
        <f t="shared" si="47"/>
        <v>422</v>
      </c>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7"/>
      <c r="CK88" s="7"/>
      <c r="CL88" s="7"/>
      <c r="CM88" s="7"/>
      <c r="CN88" s="7"/>
      <c r="CO88" s="7"/>
      <c r="CP88" s="7"/>
      <c r="CQ88" s="7"/>
      <c r="CR88" s="7"/>
      <c r="CS88" s="7"/>
      <c r="CT88" s="7"/>
      <c r="CU88" s="7"/>
    </row>
    <row r="89" spans="1:99" s="8" customFormat="1" ht="15">
      <c r="A89" s="113"/>
      <c r="B89" s="35">
        <v>80197</v>
      </c>
      <c r="C89" s="35">
        <v>80197</v>
      </c>
      <c r="D89" s="30" t="s">
        <v>130</v>
      </c>
      <c r="E89" s="36" t="s">
        <v>137</v>
      </c>
      <c r="F89" s="13">
        <v>163</v>
      </c>
      <c r="G89" s="13">
        <f t="shared" si="29"/>
        <v>88.42750000000001</v>
      </c>
      <c r="H89" s="33">
        <f t="shared" si="30"/>
        <v>50.53</v>
      </c>
      <c r="I89" s="33">
        <f t="shared" si="25"/>
        <v>105.95</v>
      </c>
      <c r="J89" s="33">
        <f t="shared" si="31"/>
        <v>53.05650000000001</v>
      </c>
      <c r="K89" s="33">
        <f t="shared" si="26"/>
        <v>101.79350000000001</v>
      </c>
      <c r="L89" s="33">
        <v>12.97</v>
      </c>
      <c r="M89" s="33">
        <f t="shared" si="32"/>
        <v>50.53</v>
      </c>
      <c r="N89" s="33">
        <f t="shared" si="33"/>
        <v>101.79350000000001</v>
      </c>
      <c r="O89" s="33">
        <f t="shared" si="34"/>
        <v>10.5</v>
      </c>
      <c r="P89" s="33">
        <f t="shared" si="35"/>
        <v>50.53</v>
      </c>
      <c r="Q89" s="33">
        <f t="shared" si="36"/>
        <v>10.5</v>
      </c>
      <c r="R89" s="33">
        <f t="shared" si="37"/>
        <v>122.25</v>
      </c>
      <c r="S89" s="33">
        <f t="shared" si="27"/>
        <v>122.25</v>
      </c>
      <c r="T89" s="33">
        <f t="shared" si="38"/>
        <v>50.53</v>
      </c>
      <c r="U89" s="33">
        <f t="shared" si="39"/>
        <v>50.53</v>
      </c>
      <c r="V89" s="33">
        <f t="shared" si="40"/>
        <v>50.53</v>
      </c>
      <c r="W89" s="33">
        <v>10.5</v>
      </c>
      <c r="X89" s="33">
        <f t="shared" si="41"/>
        <v>50.53</v>
      </c>
      <c r="Y89" s="33">
        <f t="shared" si="28"/>
        <v>115.72999999999999</v>
      </c>
      <c r="Z89" s="33">
        <f t="shared" si="42"/>
        <v>50.53</v>
      </c>
      <c r="AA89" s="33" t="s">
        <v>53</v>
      </c>
      <c r="AB89" s="37">
        <f t="shared" si="43"/>
        <v>50.53</v>
      </c>
      <c r="AC89" s="37">
        <f t="shared" si="44"/>
        <v>105.95</v>
      </c>
      <c r="AD89" s="33" t="s">
        <v>53</v>
      </c>
      <c r="AE89" s="31">
        <f t="shared" si="45"/>
        <v>50.53</v>
      </c>
      <c r="AF89" s="33" t="s">
        <v>53</v>
      </c>
      <c r="AG89" s="38">
        <f t="shared" si="24"/>
        <v>134.022675</v>
      </c>
      <c r="AH89" s="32">
        <f t="shared" si="46"/>
        <v>134.022675</v>
      </c>
      <c r="AI89" s="33">
        <f t="shared" si="47"/>
        <v>163</v>
      </c>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7"/>
      <c r="CK89" s="7"/>
      <c r="CL89" s="7"/>
      <c r="CM89" s="7"/>
      <c r="CN89" s="7"/>
      <c r="CO89" s="7"/>
      <c r="CP89" s="7"/>
      <c r="CQ89" s="7"/>
      <c r="CR89" s="7"/>
      <c r="CS89" s="7"/>
      <c r="CT89" s="7"/>
      <c r="CU89" s="7"/>
    </row>
    <row r="90" spans="1:99" s="8" customFormat="1" ht="15">
      <c r="A90" s="113"/>
      <c r="B90" s="35">
        <v>80233</v>
      </c>
      <c r="C90" s="35">
        <v>80233</v>
      </c>
      <c r="D90" s="30" t="s">
        <v>130</v>
      </c>
      <c r="E90" s="36" t="s">
        <v>138</v>
      </c>
      <c r="F90" s="13">
        <v>260</v>
      </c>
      <c r="G90" s="13">
        <f t="shared" si="29"/>
        <v>141.04999999999998</v>
      </c>
      <c r="H90" s="33">
        <f t="shared" si="30"/>
        <v>80.6</v>
      </c>
      <c r="I90" s="33">
        <f t="shared" si="25"/>
        <v>169</v>
      </c>
      <c r="J90" s="33">
        <f t="shared" si="31"/>
        <v>84.63</v>
      </c>
      <c r="K90" s="33">
        <f t="shared" si="26"/>
        <v>162.37</v>
      </c>
      <c r="L90" s="33" t="s">
        <v>53</v>
      </c>
      <c r="M90" s="33">
        <f t="shared" si="32"/>
        <v>80.6</v>
      </c>
      <c r="N90" s="33">
        <f t="shared" si="33"/>
        <v>162.37</v>
      </c>
      <c r="O90" s="33" t="str">
        <f t="shared" si="34"/>
        <v>Medicaid APG</v>
      </c>
      <c r="P90" s="33">
        <f t="shared" si="35"/>
        <v>80.6</v>
      </c>
      <c r="Q90" s="33" t="str">
        <f t="shared" si="36"/>
        <v>Medicaid APG</v>
      </c>
      <c r="R90" s="33">
        <f t="shared" si="37"/>
        <v>195</v>
      </c>
      <c r="S90" s="33">
        <f t="shared" si="27"/>
        <v>195</v>
      </c>
      <c r="T90" s="33">
        <f t="shared" si="38"/>
        <v>80.6</v>
      </c>
      <c r="U90" s="33">
        <f t="shared" si="39"/>
        <v>80.6</v>
      </c>
      <c r="V90" s="33">
        <f t="shared" si="40"/>
        <v>80.6</v>
      </c>
      <c r="W90" s="33" t="s">
        <v>53</v>
      </c>
      <c r="X90" s="33">
        <f t="shared" si="41"/>
        <v>80.6</v>
      </c>
      <c r="Y90" s="33">
        <f t="shared" si="28"/>
        <v>184.6</v>
      </c>
      <c r="Z90" s="33">
        <f t="shared" si="42"/>
        <v>80.6</v>
      </c>
      <c r="AA90" s="33" t="s">
        <v>53</v>
      </c>
      <c r="AB90" s="37">
        <f t="shared" si="43"/>
        <v>80.6</v>
      </c>
      <c r="AC90" s="37">
        <f t="shared" si="44"/>
        <v>169</v>
      </c>
      <c r="AD90" s="33" t="s">
        <v>53</v>
      </c>
      <c r="AE90" s="31">
        <f t="shared" si="45"/>
        <v>80.6</v>
      </c>
      <c r="AF90" s="33" t="s">
        <v>53</v>
      </c>
      <c r="AG90" s="38">
        <f t="shared" si="24"/>
        <v>213.7785</v>
      </c>
      <c r="AH90" s="32">
        <f t="shared" si="46"/>
        <v>213.7785</v>
      </c>
      <c r="AI90" s="33">
        <f t="shared" si="47"/>
        <v>260</v>
      </c>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7"/>
      <c r="CK90" s="7"/>
      <c r="CL90" s="7"/>
      <c r="CM90" s="7"/>
      <c r="CN90" s="7"/>
      <c r="CO90" s="7"/>
      <c r="CP90" s="7"/>
      <c r="CQ90" s="7"/>
      <c r="CR90" s="7"/>
      <c r="CS90" s="7"/>
      <c r="CT90" s="7"/>
      <c r="CU90" s="7"/>
    </row>
    <row r="91" spans="1:99" s="8" customFormat="1" ht="15">
      <c r="A91" s="113"/>
      <c r="B91" s="35">
        <v>80237</v>
      </c>
      <c r="C91" s="35">
        <v>80237</v>
      </c>
      <c r="D91" s="30" t="s">
        <v>130</v>
      </c>
      <c r="E91" s="36" t="s">
        <v>139</v>
      </c>
      <c r="F91" s="13">
        <v>143</v>
      </c>
      <c r="G91" s="13">
        <f t="shared" si="29"/>
        <v>77.5775</v>
      </c>
      <c r="H91" s="33">
        <f t="shared" si="30"/>
        <v>44.33</v>
      </c>
      <c r="I91" s="33">
        <f t="shared" si="25"/>
        <v>92.95</v>
      </c>
      <c r="J91" s="33">
        <f t="shared" si="31"/>
        <v>46.5465</v>
      </c>
      <c r="K91" s="33">
        <f t="shared" si="26"/>
        <v>89.30350000000001</v>
      </c>
      <c r="L91" s="33" t="s">
        <v>53</v>
      </c>
      <c r="M91" s="33">
        <f t="shared" si="32"/>
        <v>44.33</v>
      </c>
      <c r="N91" s="33">
        <f t="shared" si="33"/>
        <v>89.30350000000001</v>
      </c>
      <c r="O91" s="33" t="str">
        <f t="shared" si="34"/>
        <v>Medicaid APG</v>
      </c>
      <c r="P91" s="33">
        <f t="shared" si="35"/>
        <v>44.33</v>
      </c>
      <c r="Q91" s="33" t="str">
        <f t="shared" si="36"/>
        <v>Medicaid APG</v>
      </c>
      <c r="R91" s="33">
        <f t="shared" si="37"/>
        <v>107.25</v>
      </c>
      <c r="S91" s="33">
        <f t="shared" si="27"/>
        <v>107.25</v>
      </c>
      <c r="T91" s="33">
        <f t="shared" si="38"/>
        <v>44.33</v>
      </c>
      <c r="U91" s="33">
        <f t="shared" si="39"/>
        <v>44.33</v>
      </c>
      <c r="V91" s="33">
        <f t="shared" si="40"/>
        <v>44.33</v>
      </c>
      <c r="W91" s="33" t="s">
        <v>53</v>
      </c>
      <c r="X91" s="33">
        <f t="shared" si="41"/>
        <v>44.33</v>
      </c>
      <c r="Y91" s="33">
        <f t="shared" si="28"/>
        <v>101.53</v>
      </c>
      <c r="Z91" s="33">
        <f t="shared" si="42"/>
        <v>44.33</v>
      </c>
      <c r="AA91" s="33" t="s">
        <v>53</v>
      </c>
      <c r="AB91" s="37">
        <f t="shared" si="43"/>
        <v>44.33</v>
      </c>
      <c r="AC91" s="37">
        <f t="shared" si="44"/>
        <v>92.95</v>
      </c>
      <c r="AD91" s="33" t="s">
        <v>53</v>
      </c>
      <c r="AE91" s="31">
        <f t="shared" si="45"/>
        <v>44.33</v>
      </c>
      <c r="AF91" s="33" t="s">
        <v>53</v>
      </c>
      <c r="AG91" s="38">
        <f t="shared" si="24"/>
        <v>117.578175</v>
      </c>
      <c r="AH91" s="32">
        <f t="shared" si="46"/>
        <v>117.578175</v>
      </c>
      <c r="AI91" s="33">
        <f t="shared" si="47"/>
        <v>143</v>
      </c>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7"/>
      <c r="CK91" s="7"/>
      <c r="CL91" s="7"/>
      <c r="CM91" s="7"/>
      <c r="CN91" s="7"/>
      <c r="CO91" s="7"/>
      <c r="CP91" s="7"/>
      <c r="CQ91" s="7"/>
      <c r="CR91" s="7"/>
      <c r="CS91" s="7"/>
      <c r="CT91" s="7"/>
      <c r="CU91" s="7"/>
    </row>
    <row r="92" spans="1:99" s="8" customFormat="1" ht="15">
      <c r="A92" s="113"/>
      <c r="B92" s="35">
        <v>80285</v>
      </c>
      <c r="C92" s="35">
        <v>80285</v>
      </c>
      <c r="D92" s="30" t="s">
        <v>130</v>
      </c>
      <c r="E92" s="36" t="s">
        <v>140</v>
      </c>
      <c r="F92" s="13">
        <v>175</v>
      </c>
      <c r="G92" s="13">
        <f t="shared" si="29"/>
        <v>94.9375</v>
      </c>
      <c r="H92" s="33">
        <f t="shared" si="30"/>
        <v>54.25</v>
      </c>
      <c r="I92" s="33">
        <f t="shared" si="25"/>
        <v>113.75</v>
      </c>
      <c r="J92" s="33">
        <f t="shared" si="31"/>
        <v>56.962500000000006</v>
      </c>
      <c r="K92" s="33">
        <f t="shared" si="26"/>
        <v>109.28750000000001</v>
      </c>
      <c r="L92" s="33">
        <v>23.01</v>
      </c>
      <c r="M92" s="33">
        <f t="shared" si="32"/>
        <v>54.25</v>
      </c>
      <c r="N92" s="33">
        <f t="shared" si="33"/>
        <v>109.28750000000001</v>
      </c>
      <c r="O92" s="33" t="str">
        <f t="shared" si="34"/>
        <v>Medicaid APG</v>
      </c>
      <c r="P92" s="33">
        <f t="shared" si="35"/>
        <v>54.25</v>
      </c>
      <c r="Q92" s="33" t="str">
        <f t="shared" si="36"/>
        <v>Medicaid APG</v>
      </c>
      <c r="R92" s="33">
        <f t="shared" si="37"/>
        <v>131.25</v>
      </c>
      <c r="S92" s="33">
        <f t="shared" si="27"/>
        <v>131.25</v>
      </c>
      <c r="T92" s="33">
        <f t="shared" si="38"/>
        <v>54.25</v>
      </c>
      <c r="U92" s="33">
        <f t="shared" si="39"/>
        <v>54.25</v>
      </c>
      <c r="V92" s="33">
        <f t="shared" si="40"/>
        <v>54.25</v>
      </c>
      <c r="W92" s="33" t="s">
        <v>53</v>
      </c>
      <c r="X92" s="33">
        <f t="shared" si="41"/>
        <v>54.25</v>
      </c>
      <c r="Y92" s="33">
        <f t="shared" si="28"/>
        <v>124.25</v>
      </c>
      <c r="Z92" s="33">
        <f t="shared" si="42"/>
        <v>54.25</v>
      </c>
      <c r="AA92" s="33" t="s">
        <v>53</v>
      </c>
      <c r="AB92" s="37">
        <f t="shared" si="43"/>
        <v>54.25</v>
      </c>
      <c r="AC92" s="37">
        <f t="shared" si="44"/>
        <v>113.75</v>
      </c>
      <c r="AD92" s="33" t="s">
        <v>53</v>
      </c>
      <c r="AE92" s="31">
        <f t="shared" si="45"/>
        <v>54.25</v>
      </c>
      <c r="AF92" s="33" t="s">
        <v>53</v>
      </c>
      <c r="AG92" s="38">
        <f t="shared" si="24"/>
        <v>143.889375</v>
      </c>
      <c r="AH92" s="32">
        <f t="shared" si="46"/>
        <v>143.889375</v>
      </c>
      <c r="AI92" s="33">
        <f t="shared" si="47"/>
        <v>175</v>
      </c>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7"/>
      <c r="CK92" s="7"/>
      <c r="CL92" s="7"/>
      <c r="CM92" s="7"/>
      <c r="CN92" s="7"/>
      <c r="CO92" s="7"/>
      <c r="CP92" s="7"/>
      <c r="CQ92" s="7"/>
      <c r="CR92" s="7"/>
      <c r="CS92" s="7"/>
      <c r="CT92" s="7"/>
      <c r="CU92" s="7"/>
    </row>
    <row r="93" spans="1:99" s="8" customFormat="1" ht="15">
      <c r="A93" s="113"/>
      <c r="B93" s="35">
        <v>80346</v>
      </c>
      <c r="C93" s="35">
        <v>80346</v>
      </c>
      <c r="D93" s="30" t="s">
        <v>130</v>
      </c>
      <c r="E93" s="36" t="s">
        <v>141</v>
      </c>
      <c r="F93" s="13">
        <v>322</v>
      </c>
      <c r="G93" s="13">
        <f t="shared" si="29"/>
        <v>174.685</v>
      </c>
      <c r="H93" s="33">
        <f t="shared" si="30"/>
        <v>99.82</v>
      </c>
      <c r="I93" s="33">
        <f t="shared" si="25"/>
        <v>209.3</v>
      </c>
      <c r="J93" s="33">
        <f t="shared" si="31"/>
        <v>104.81099999999999</v>
      </c>
      <c r="K93" s="33">
        <f t="shared" si="26"/>
        <v>201.08900000000003</v>
      </c>
      <c r="L93" s="33">
        <v>19.5</v>
      </c>
      <c r="M93" s="33">
        <f t="shared" si="32"/>
        <v>99.82</v>
      </c>
      <c r="N93" s="33">
        <f t="shared" si="33"/>
        <v>201.08900000000003</v>
      </c>
      <c r="O93" s="33">
        <f t="shared" si="34"/>
        <v>5</v>
      </c>
      <c r="P93" s="33">
        <f t="shared" si="35"/>
        <v>99.82</v>
      </c>
      <c r="Q93" s="33">
        <f t="shared" si="36"/>
        <v>5</v>
      </c>
      <c r="R93" s="33">
        <f t="shared" si="37"/>
        <v>241.5</v>
      </c>
      <c r="S93" s="33">
        <f t="shared" si="27"/>
        <v>241.5</v>
      </c>
      <c r="T93" s="33">
        <f t="shared" si="38"/>
        <v>99.82</v>
      </c>
      <c r="U93" s="33">
        <f t="shared" si="39"/>
        <v>99.82</v>
      </c>
      <c r="V93" s="33">
        <f t="shared" si="40"/>
        <v>99.82</v>
      </c>
      <c r="W93" s="33">
        <v>5</v>
      </c>
      <c r="X93" s="33">
        <f t="shared" si="41"/>
        <v>99.82</v>
      </c>
      <c r="Y93" s="33">
        <f t="shared" si="28"/>
        <v>228.61999999999998</v>
      </c>
      <c r="Z93" s="33">
        <f t="shared" si="42"/>
        <v>99.82</v>
      </c>
      <c r="AA93" s="33" t="s">
        <v>53</v>
      </c>
      <c r="AB93" s="37">
        <f t="shared" si="43"/>
        <v>99.82</v>
      </c>
      <c r="AC93" s="37">
        <f t="shared" si="44"/>
        <v>209.3</v>
      </c>
      <c r="AD93" s="33" t="s">
        <v>53</v>
      </c>
      <c r="AE93" s="31">
        <f t="shared" si="45"/>
        <v>99.82</v>
      </c>
      <c r="AF93" s="33" t="s">
        <v>53</v>
      </c>
      <c r="AG93" s="38">
        <f t="shared" si="24"/>
        <v>264.75645</v>
      </c>
      <c r="AH93" s="32">
        <f t="shared" si="46"/>
        <v>264.75645</v>
      </c>
      <c r="AI93" s="33">
        <f t="shared" si="47"/>
        <v>322</v>
      </c>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7"/>
      <c r="CK93" s="7"/>
      <c r="CL93" s="7"/>
      <c r="CM93" s="7"/>
      <c r="CN93" s="7"/>
      <c r="CO93" s="7"/>
      <c r="CP93" s="7"/>
      <c r="CQ93" s="7"/>
      <c r="CR93" s="7"/>
      <c r="CS93" s="7"/>
      <c r="CT93" s="7"/>
      <c r="CU93" s="7"/>
    </row>
    <row r="94" spans="1:99" s="8" customFormat="1" ht="15">
      <c r="A94" s="113"/>
      <c r="B94" s="35">
        <v>80360</v>
      </c>
      <c r="C94" s="35">
        <v>80360</v>
      </c>
      <c r="D94" s="30" t="s">
        <v>130</v>
      </c>
      <c r="E94" s="36" t="s">
        <v>142</v>
      </c>
      <c r="F94" s="13">
        <v>162</v>
      </c>
      <c r="G94" s="13">
        <f t="shared" si="29"/>
        <v>87.88499999999999</v>
      </c>
      <c r="H94" s="33">
        <f t="shared" si="30"/>
        <v>50.22</v>
      </c>
      <c r="I94" s="33">
        <f t="shared" si="25"/>
        <v>105.3</v>
      </c>
      <c r="J94" s="33">
        <f t="shared" si="31"/>
        <v>52.731</v>
      </c>
      <c r="K94" s="33">
        <f t="shared" si="26"/>
        <v>101.16900000000001</v>
      </c>
      <c r="L94" s="33">
        <v>19.5</v>
      </c>
      <c r="M94" s="33">
        <f t="shared" si="32"/>
        <v>50.22</v>
      </c>
      <c r="N94" s="33">
        <f t="shared" si="33"/>
        <v>101.16900000000001</v>
      </c>
      <c r="O94" s="33" t="str">
        <f t="shared" si="34"/>
        <v>Medicaid APG</v>
      </c>
      <c r="P94" s="33">
        <f t="shared" si="35"/>
        <v>50.22</v>
      </c>
      <c r="Q94" s="33" t="str">
        <f t="shared" si="36"/>
        <v>Medicaid APG</v>
      </c>
      <c r="R94" s="33">
        <f t="shared" si="37"/>
        <v>121.5</v>
      </c>
      <c r="S94" s="33">
        <f t="shared" si="27"/>
        <v>121.5</v>
      </c>
      <c r="T94" s="33">
        <f t="shared" si="38"/>
        <v>50.22</v>
      </c>
      <c r="U94" s="33">
        <f t="shared" si="39"/>
        <v>50.22</v>
      </c>
      <c r="V94" s="33">
        <f t="shared" si="40"/>
        <v>50.22</v>
      </c>
      <c r="W94" s="33" t="s">
        <v>53</v>
      </c>
      <c r="X94" s="33">
        <f t="shared" si="41"/>
        <v>50.22</v>
      </c>
      <c r="Y94" s="33">
        <f t="shared" si="28"/>
        <v>115.02</v>
      </c>
      <c r="Z94" s="33">
        <f t="shared" si="42"/>
        <v>50.22</v>
      </c>
      <c r="AA94" s="33" t="s">
        <v>53</v>
      </c>
      <c r="AB94" s="37">
        <f t="shared" si="43"/>
        <v>50.22</v>
      </c>
      <c r="AC94" s="37">
        <f t="shared" si="44"/>
        <v>105.3</v>
      </c>
      <c r="AD94" s="33" t="s">
        <v>53</v>
      </c>
      <c r="AE94" s="31">
        <f t="shared" si="45"/>
        <v>50.22</v>
      </c>
      <c r="AF94" s="33" t="s">
        <v>53</v>
      </c>
      <c r="AG94" s="38">
        <f t="shared" si="24"/>
        <v>133.20045</v>
      </c>
      <c r="AH94" s="32">
        <f t="shared" si="46"/>
        <v>133.20045</v>
      </c>
      <c r="AI94" s="33">
        <f t="shared" si="47"/>
        <v>162</v>
      </c>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7"/>
      <c r="CK94" s="7"/>
      <c r="CL94" s="7"/>
      <c r="CM94" s="7"/>
      <c r="CN94" s="7"/>
      <c r="CO94" s="7"/>
      <c r="CP94" s="7"/>
      <c r="CQ94" s="7"/>
      <c r="CR94" s="7"/>
      <c r="CS94" s="7"/>
      <c r="CT94" s="7"/>
      <c r="CU94" s="7"/>
    </row>
    <row r="95" spans="1:99" s="8" customFormat="1" ht="15">
      <c r="A95" s="113"/>
      <c r="B95" s="35">
        <v>80432</v>
      </c>
      <c r="C95" s="35">
        <v>80432</v>
      </c>
      <c r="D95" s="30" t="s">
        <v>130</v>
      </c>
      <c r="E95" s="36" t="s">
        <v>143</v>
      </c>
      <c r="F95" s="13">
        <v>140</v>
      </c>
      <c r="G95" s="13">
        <f t="shared" si="29"/>
        <v>75.95</v>
      </c>
      <c r="H95" s="33">
        <f t="shared" si="30"/>
        <v>43.4</v>
      </c>
      <c r="I95" s="33">
        <f t="shared" si="25"/>
        <v>91</v>
      </c>
      <c r="J95" s="33">
        <f t="shared" si="31"/>
        <v>45.57</v>
      </c>
      <c r="K95" s="33">
        <f t="shared" si="26"/>
        <v>87.43</v>
      </c>
      <c r="L95" s="33">
        <v>140.77</v>
      </c>
      <c r="M95" s="33">
        <f t="shared" si="32"/>
        <v>43.4</v>
      </c>
      <c r="N95" s="33">
        <f t="shared" si="33"/>
        <v>87.43</v>
      </c>
      <c r="O95" s="33">
        <f t="shared" si="34"/>
        <v>109.14</v>
      </c>
      <c r="P95" s="33">
        <f t="shared" si="35"/>
        <v>43.4</v>
      </c>
      <c r="Q95" s="33">
        <f t="shared" si="36"/>
        <v>109.14</v>
      </c>
      <c r="R95" s="33">
        <f t="shared" si="37"/>
        <v>105</v>
      </c>
      <c r="S95" s="33">
        <f t="shared" si="27"/>
        <v>105</v>
      </c>
      <c r="T95" s="33">
        <f t="shared" si="38"/>
        <v>43.4</v>
      </c>
      <c r="U95" s="33">
        <f t="shared" si="39"/>
        <v>43.4</v>
      </c>
      <c r="V95" s="33">
        <f t="shared" si="40"/>
        <v>43.4</v>
      </c>
      <c r="W95" s="33">
        <v>109.14</v>
      </c>
      <c r="X95" s="33">
        <f t="shared" si="41"/>
        <v>43.4</v>
      </c>
      <c r="Y95" s="33">
        <f t="shared" si="28"/>
        <v>99.39999999999999</v>
      </c>
      <c r="Z95" s="33">
        <f t="shared" si="42"/>
        <v>43.4</v>
      </c>
      <c r="AA95" s="33" t="s">
        <v>53</v>
      </c>
      <c r="AB95" s="37">
        <f t="shared" si="43"/>
        <v>43.4</v>
      </c>
      <c r="AC95" s="37">
        <f t="shared" si="44"/>
        <v>91</v>
      </c>
      <c r="AD95" s="33" t="s">
        <v>53</v>
      </c>
      <c r="AE95" s="31">
        <f t="shared" si="45"/>
        <v>43.4</v>
      </c>
      <c r="AF95" s="33" t="s">
        <v>53</v>
      </c>
      <c r="AG95" s="38">
        <f t="shared" si="24"/>
        <v>115.1115</v>
      </c>
      <c r="AH95" s="32">
        <f t="shared" si="46"/>
        <v>115.1115</v>
      </c>
      <c r="AI95" s="33">
        <f t="shared" si="47"/>
        <v>140</v>
      </c>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7"/>
      <c r="CK95" s="7"/>
      <c r="CL95" s="7"/>
      <c r="CM95" s="7"/>
      <c r="CN95" s="7"/>
      <c r="CO95" s="7"/>
      <c r="CP95" s="7"/>
      <c r="CQ95" s="7"/>
      <c r="CR95" s="7"/>
      <c r="CS95" s="7"/>
      <c r="CT95" s="7"/>
      <c r="CU95" s="7"/>
    </row>
    <row r="96" spans="1:99" s="8" customFormat="1" ht="15">
      <c r="A96" s="113"/>
      <c r="B96" s="35">
        <v>80493</v>
      </c>
      <c r="C96" s="35">
        <v>80493</v>
      </c>
      <c r="D96" s="30" t="s">
        <v>130</v>
      </c>
      <c r="E96" s="36" t="s">
        <v>144</v>
      </c>
      <c r="F96" s="13">
        <v>1129</v>
      </c>
      <c r="G96" s="13">
        <f t="shared" si="29"/>
        <v>612.4825000000001</v>
      </c>
      <c r="H96" s="33">
        <f t="shared" si="30"/>
        <v>349.99</v>
      </c>
      <c r="I96" s="33">
        <f t="shared" si="25"/>
        <v>733.85</v>
      </c>
      <c r="J96" s="33">
        <f t="shared" si="31"/>
        <v>367.4895</v>
      </c>
      <c r="K96" s="33">
        <f t="shared" si="26"/>
        <v>705.0605</v>
      </c>
      <c r="L96" s="33" t="s">
        <v>53</v>
      </c>
      <c r="M96" s="33">
        <f t="shared" si="32"/>
        <v>349.99</v>
      </c>
      <c r="N96" s="33">
        <f t="shared" si="33"/>
        <v>705.0605</v>
      </c>
      <c r="O96" s="33" t="str">
        <f t="shared" si="34"/>
        <v>Medicaid APG</v>
      </c>
      <c r="P96" s="33">
        <f t="shared" si="35"/>
        <v>349.99</v>
      </c>
      <c r="Q96" s="33" t="str">
        <f t="shared" si="36"/>
        <v>Medicaid APG</v>
      </c>
      <c r="R96" s="33">
        <f t="shared" si="37"/>
        <v>846.75</v>
      </c>
      <c r="S96" s="33">
        <f t="shared" si="27"/>
        <v>846.75</v>
      </c>
      <c r="T96" s="33">
        <f t="shared" si="38"/>
        <v>349.99</v>
      </c>
      <c r="U96" s="33">
        <f t="shared" si="39"/>
        <v>349.99</v>
      </c>
      <c r="V96" s="33">
        <f t="shared" si="40"/>
        <v>349.99</v>
      </c>
      <c r="W96" s="33" t="s">
        <v>53</v>
      </c>
      <c r="X96" s="33">
        <f t="shared" si="41"/>
        <v>349.99</v>
      </c>
      <c r="Y96" s="33">
        <f t="shared" si="28"/>
        <v>801.5899999999999</v>
      </c>
      <c r="Z96" s="33">
        <f t="shared" si="42"/>
        <v>349.99</v>
      </c>
      <c r="AA96" s="33" t="s">
        <v>53</v>
      </c>
      <c r="AB96" s="37">
        <f t="shared" si="43"/>
        <v>349.99</v>
      </c>
      <c r="AC96" s="37">
        <f t="shared" si="44"/>
        <v>733.85</v>
      </c>
      <c r="AD96" s="33" t="s">
        <v>53</v>
      </c>
      <c r="AE96" s="31">
        <f t="shared" si="45"/>
        <v>349.99</v>
      </c>
      <c r="AF96" s="33" t="s">
        <v>53</v>
      </c>
      <c r="AG96" s="38">
        <f t="shared" si="24"/>
        <v>928.292025</v>
      </c>
      <c r="AH96" s="32">
        <f t="shared" si="46"/>
        <v>928.292025</v>
      </c>
      <c r="AI96" s="33">
        <f t="shared" si="47"/>
        <v>1129</v>
      </c>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7"/>
      <c r="CK96" s="7"/>
      <c r="CL96" s="7"/>
      <c r="CM96" s="7"/>
      <c r="CN96" s="7"/>
      <c r="CO96" s="7"/>
      <c r="CP96" s="7"/>
      <c r="CQ96" s="7"/>
      <c r="CR96" s="7"/>
      <c r="CS96" s="7"/>
      <c r="CT96" s="7"/>
      <c r="CU96" s="7"/>
    </row>
    <row r="97" spans="1:99" s="8" customFormat="1" ht="15">
      <c r="A97" s="113"/>
      <c r="B97" s="35">
        <v>81017</v>
      </c>
      <c r="C97" s="35">
        <v>81017</v>
      </c>
      <c r="D97" s="30" t="s">
        <v>130</v>
      </c>
      <c r="E97" s="36" t="s">
        <v>145</v>
      </c>
      <c r="F97" s="13">
        <v>129</v>
      </c>
      <c r="G97" s="13">
        <f t="shared" si="29"/>
        <v>69.9825</v>
      </c>
      <c r="H97" s="33">
        <f t="shared" si="30"/>
        <v>39.99</v>
      </c>
      <c r="I97" s="33">
        <f t="shared" si="25"/>
        <v>83.85000000000001</v>
      </c>
      <c r="J97" s="33">
        <f t="shared" si="31"/>
        <v>41.98950000000001</v>
      </c>
      <c r="K97" s="33">
        <f t="shared" si="26"/>
        <v>80.5605</v>
      </c>
      <c r="L97" s="33" t="s">
        <v>53</v>
      </c>
      <c r="M97" s="33">
        <f t="shared" si="32"/>
        <v>39.99</v>
      </c>
      <c r="N97" s="33">
        <f t="shared" si="33"/>
        <v>80.5605</v>
      </c>
      <c r="O97" s="33" t="str">
        <f t="shared" si="34"/>
        <v>Medicaid APG</v>
      </c>
      <c r="P97" s="33">
        <f t="shared" si="35"/>
        <v>39.99</v>
      </c>
      <c r="Q97" s="33" t="str">
        <f t="shared" si="36"/>
        <v>Medicaid APG</v>
      </c>
      <c r="R97" s="33">
        <f t="shared" si="37"/>
        <v>96.75</v>
      </c>
      <c r="S97" s="33">
        <f t="shared" si="27"/>
        <v>96.75</v>
      </c>
      <c r="T97" s="33">
        <f t="shared" si="38"/>
        <v>39.99</v>
      </c>
      <c r="U97" s="33">
        <f t="shared" si="39"/>
        <v>39.99</v>
      </c>
      <c r="V97" s="33">
        <f t="shared" si="40"/>
        <v>39.99</v>
      </c>
      <c r="W97" s="33" t="s">
        <v>53</v>
      </c>
      <c r="X97" s="33">
        <f t="shared" si="41"/>
        <v>39.99</v>
      </c>
      <c r="Y97" s="33">
        <f t="shared" si="28"/>
        <v>91.58999999999999</v>
      </c>
      <c r="Z97" s="33">
        <f t="shared" si="42"/>
        <v>39.99</v>
      </c>
      <c r="AA97" s="33" t="s">
        <v>53</v>
      </c>
      <c r="AB97" s="37">
        <f t="shared" si="43"/>
        <v>39.99</v>
      </c>
      <c r="AC97" s="37">
        <f t="shared" si="44"/>
        <v>83.85000000000001</v>
      </c>
      <c r="AD97" s="33" t="s">
        <v>53</v>
      </c>
      <c r="AE97" s="31">
        <f t="shared" si="45"/>
        <v>39.99</v>
      </c>
      <c r="AF97" s="33" t="s">
        <v>53</v>
      </c>
      <c r="AG97" s="38">
        <f t="shared" si="24"/>
        <v>106.067025</v>
      </c>
      <c r="AH97" s="32">
        <f t="shared" si="46"/>
        <v>106.067025</v>
      </c>
      <c r="AI97" s="33">
        <f t="shared" si="47"/>
        <v>129</v>
      </c>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7"/>
      <c r="CK97" s="7"/>
      <c r="CL97" s="7"/>
      <c r="CM97" s="7"/>
      <c r="CN97" s="7"/>
      <c r="CO97" s="7"/>
      <c r="CP97" s="7"/>
      <c r="CQ97" s="7"/>
      <c r="CR97" s="7"/>
      <c r="CS97" s="7"/>
      <c r="CT97" s="7"/>
      <c r="CU97" s="7"/>
    </row>
    <row r="98" spans="1:99" s="8" customFormat="1" ht="15">
      <c r="A98" s="113"/>
      <c r="B98" s="35">
        <v>81339</v>
      </c>
      <c r="C98" s="35">
        <v>81339</v>
      </c>
      <c r="D98" s="30" t="s">
        <v>130</v>
      </c>
      <c r="E98" s="36" t="s">
        <v>146</v>
      </c>
      <c r="F98" s="13">
        <v>54</v>
      </c>
      <c r="G98" s="13">
        <f t="shared" si="29"/>
        <v>29.294999999999998</v>
      </c>
      <c r="H98" s="33">
        <f t="shared" si="30"/>
        <v>16.74</v>
      </c>
      <c r="I98" s="33">
        <f t="shared" si="25"/>
        <v>35.1</v>
      </c>
      <c r="J98" s="33">
        <f t="shared" si="31"/>
        <v>17.576999999999998</v>
      </c>
      <c r="K98" s="33">
        <f t="shared" si="26"/>
        <v>33.723000000000006</v>
      </c>
      <c r="L98" s="33">
        <v>162.59</v>
      </c>
      <c r="M98" s="33">
        <f t="shared" si="32"/>
        <v>16.74</v>
      </c>
      <c r="N98" s="33">
        <f t="shared" si="33"/>
        <v>33.723000000000006</v>
      </c>
      <c r="O98" s="33" t="str">
        <f t="shared" si="34"/>
        <v>Medicaid APG</v>
      </c>
      <c r="P98" s="33">
        <f t="shared" si="35"/>
        <v>16.74</v>
      </c>
      <c r="Q98" s="33" t="str">
        <f t="shared" si="36"/>
        <v>Medicaid APG</v>
      </c>
      <c r="R98" s="33">
        <f t="shared" si="37"/>
        <v>40.5</v>
      </c>
      <c r="S98" s="33">
        <f t="shared" si="27"/>
        <v>40.5</v>
      </c>
      <c r="T98" s="33">
        <f t="shared" si="38"/>
        <v>16.74</v>
      </c>
      <c r="U98" s="33">
        <f t="shared" si="39"/>
        <v>16.74</v>
      </c>
      <c r="V98" s="33">
        <f t="shared" si="40"/>
        <v>16.74</v>
      </c>
      <c r="W98" s="33" t="s">
        <v>53</v>
      </c>
      <c r="X98" s="33">
        <f t="shared" si="41"/>
        <v>16.74</v>
      </c>
      <c r="Y98" s="33">
        <f t="shared" si="28"/>
        <v>38.339999999999996</v>
      </c>
      <c r="Z98" s="33">
        <f t="shared" si="42"/>
        <v>16.74</v>
      </c>
      <c r="AA98" s="33" t="s">
        <v>53</v>
      </c>
      <c r="AB98" s="37">
        <f t="shared" si="43"/>
        <v>16.74</v>
      </c>
      <c r="AC98" s="37">
        <f t="shared" si="44"/>
        <v>35.1</v>
      </c>
      <c r="AD98" s="33" t="s">
        <v>53</v>
      </c>
      <c r="AE98" s="31">
        <f t="shared" si="45"/>
        <v>16.74</v>
      </c>
      <c r="AF98" s="33" t="s">
        <v>53</v>
      </c>
      <c r="AG98" s="38">
        <f t="shared" si="24"/>
        <v>44.40015</v>
      </c>
      <c r="AH98" s="32">
        <f t="shared" si="46"/>
        <v>44.40015</v>
      </c>
      <c r="AI98" s="33">
        <f t="shared" si="47"/>
        <v>54</v>
      </c>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7"/>
      <c r="CK98" s="7"/>
      <c r="CL98" s="7"/>
      <c r="CM98" s="7"/>
      <c r="CN98" s="7"/>
      <c r="CO98" s="7"/>
      <c r="CP98" s="7"/>
      <c r="CQ98" s="7"/>
      <c r="CR98" s="7"/>
      <c r="CS98" s="7"/>
      <c r="CT98" s="7"/>
      <c r="CU98" s="7"/>
    </row>
    <row r="99" spans="1:99" s="8" customFormat="1" ht="15">
      <c r="A99" s="113"/>
      <c r="B99" s="35">
        <v>81402</v>
      </c>
      <c r="C99" s="35">
        <v>81402</v>
      </c>
      <c r="D99" s="30" t="s">
        <v>130</v>
      </c>
      <c r="E99" s="36" t="s">
        <v>147</v>
      </c>
      <c r="F99" s="13">
        <v>205</v>
      </c>
      <c r="G99" s="13">
        <f t="shared" si="29"/>
        <v>111.21249999999999</v>
      </c>
      <c r="H99" s="33">
        <f t="shared" si="30"/>
        <v>63.55</v>
      </c>
      <c r="I99" s="33">
        <f t="shared" si="25"/>
        <v>133.25</v>
      </c>
      <c r="J99" s="33">
        <f t="shared" si="31"/>
        <v>66.7275</v>
      </c>
      <c r="K99" s="33">
        <f t="shared" si="26"/>
        <v>128.0225</v>
      </c>
      <c r="L99" s="33">
        <v>127.78</v>
      </c>
      <c r="M99" s="33">
        <f t="shared" si="32"/>
        <v>63.55</v>
      </c>
      <c r="N99" s="33">
        <f t="shared" si="33"/>
        <v>128.0225</v>
      </c>
      <c r="O99" s="33" t="str">
        <f t="shared" si="34"/>
        <v>Medicaid APG</v>
      </c>
      <c r="P99" s="33">
        <f t="shared" si="35"/>
        <v>63.55</v>
      </c>
      <c r="Q99" s="33" t="str">
        <f t="shared" si="36"/>
        <v>Medicaid APG</v>
      </c>
      <c r="R99" s="33">
        <f t="shared" si="37"/>
        <v>153.75</v>
      </c>
      <c r="S99" s="33">
        <f t="shared" si="27"/>
        <v>153.75</v>
      </c>
      <c r="T99" s="33">
        <f t="shared" si="38"/>
        <v>63.55</v>
      </c>
      <c r="U99" s="33">
        <f t="shared" si="39"/>
        <v>63.55</v>
      </c>
      <c r="V99" s="33">
        <f t="shared" si="40"/>
        <v>63.55</v>
      </c>
      <c r="W99" s="33" t="s">
        <v>53</v>
      </c>
      <c r="X99" s="33">
        <f t="shared" si="41"/>
        <v>63.55</v>
      </c>
      <c r="Y99" s="33">
        <f t="shared" si="28"/>
        <v>145.54999999999998</v>
      </c>
      <c r="Z99" s="33">
        <f t="shared" si="42"/>
        <v>63.55</v>
      </c>
      <c r="AA99" s="33" t="s">
        <v>53</v>
      </c>
      <c r="AB99" s="37">
        <f t="shared" si="43"/>
        <v>63.55</v>
      </c>
      <c r="AC99" s="37">
        <f t="shared" si="44"/>
        <v>133.25</v>
      </c>
      <c r="AD99" s="33" t="s">
        <v>53</v>
      </c>
      <c r="AE99" s="31">
        <f t="shared" si="45"/>
        <v>63.55</v>
      </c>
      <c r="AF99" s="33" t="s">
        <v>53</v>
      </c>
      <c r="AG99" s="38">
        <f t="shared" si="24"/>
        <v>168.556125</v>
      </c>
      <c r="AH99" s="32">
        <f t="shared" si="46"/>
        <v>168.556125</v>
      </c>
      <c r="AI99" s="33">
        <f t="shared" si="47"/>
        <v>205</v>
      </c>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7"/>
      <c r="CK99" s="7"/>
      <c r="CL99" s="7"/>
      <c r="CM99" s="7"/>
      <c r="CN99" s="7"/>
      <c r="CO99" s="7"/>
      <c r="CP99" s="7"/>
      <c r="CQ99" s="7"/>
      <c r="CR99" s="7"/>
      <c r="CS99" s="7"/>
      <c r="CT99" s="7"/>
      <c r="CU99" s="7"/>
    </row>
    <row r="100" spans="1:99" s="8" customFormat="1" ht="15">
      <c r="A100" s="113"/>
      <c r="B100" s="35">
        <v>81425</v>
      </c>
      <c r="C100" s="35">
        <v>81425</v>
      </c>
      <c r="D100" s="30" t="s">
        <v>130</v>
      </c>
      <c r="E100" s="36" t="s">
        <v>148</v>
      </c>
      <c r="F100" s="13">
        <v>315</v>
      </c>
      <c r="G100" s="13">
        <f t="shared" si="29"/>
        <v>170.88750000000002</v>
      </c>
      <c r="H100" s="33">
        <f t="shared" si="30"/>
        <v>97.65</v>
      </c>
      <c r="I100" s="33">
        <f t="shared" si="25"/>
        <v>204.75</v>
      </c>
      <c r="J100" s="33">
        <f t="shared" si="31"/>
        <v>102.53250000000001</v>
      </c>
      <c r="K100" s="33">
        <f t="shared" si="26"/>
        <v>196.71750000000003</v>
      </c>
      <c r="L100" s="33">
        <v>4276.53</v>
      </c>
      <c r="M100" s="33">
        <f t="shared" si="32"/>
        <v>97.65</v>
      </c>
      <c r="N100" s="33">
        <f t="shared" si="33"/>
        <v>196.71750000000003</v>
      </c>
      <c r="O100" s="33" t="str">
        <f t="shared" si="34"/>
        <v>Medicaid APG</v>
      </c>
      <c r="P100" s="33">
        <f t="shared" si="35"/>
        <v>97.65</v>
      </c>
      <c r="Q100" s="33" t="str">
        <f t="shared" si="36"/>
        <v>Medicaid APG</v>
      </c>
      <c r="R100" s="33">
        <f t="shared" si="37"/>
        <v>236.25</v>
      </c>
      <c r="S100" s="33">
        <f t="shared" si="27"/>
        <v>236.25</v>
      </c>
      <c r="T100" s="33">
        <f t="shared" si="38"/>
        <v>97.65</v>
      </c>
      <c r="U100" s="33">
        <f t="shared" si="39"/>
        <v>97.65</v>
      </c>
      <c r="V100" s="33">
        <f t="shared" si="40"/>
        <v>97.65</v>
      </c>
      <c r="W100" s="33" t="s">
        <v>53</v>
      </c>
      <c r="X100" s="33">
        <f t="shared" si="41"/>
        <v>97.65</v>
      </c>
      <c r="Y100" s="33">
        <f t="shared" si="28"/>
        <v>223.64999999999998</v>
      </c>
      <c r="Z100" s="33">
        <f t="shared" si="42"/>
        <v>97.65</v>
      </c>
      <c r="AA100" s="33" t="s">
        <v>53</v>
      </c>
      <c r="AB100" s="37">
        <f t="shared" si="43"/>
        <v>97.65</v>
      </c>
      <c r="AC100" s="37">
        <f t="shared" si="44"/>
        <v>204.75</v>
      </c>
      <c r="AD100" s="33" t="s">
        <v>53</v>
      </c>
      <c r="AE100" s="31">
        <f t="shared" si="45"/>
        <v>97.65</v>
      </c>
      <c r="AF100" s="33" t="s">
        <v>53</v>
      </c>
      <c r="AG100" s="38">
        <f t="shared" si="24"/>
        <v>259.000875</v>
      </c>
      <c r="AH100" s="32">
        <f t="shared" si="46"/>
        <v>259.000875</v>
      </c>
      <c r="AI100" s="33">
        <f t="shared" si="47"/>
        <v>315</v>
      </c>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7"/>
      <c r="CK100" s="7"/>
      <c r="CL100" s="7"/>
      <c r="CM100" s="7"/>
      <c r="CN100" s="7"/>
      <c r="CO100" s="7"/>
      <c r="CP100" s="7"/>
      <c r="CQ100" s="7"/>
      <c r="CR100" s="7"/>
      <c r="CS100" s="7"/>
      <c r="CT100" s="7"/>
      <c r="CU100" s="7"/>
    </row>
    <row r="101" spans="1:99" s="8" customFormat="1" ht="15">
      <c r="A101" s="113"/>
      <c r="B101" s="35">
        <v>81491</v>
      </c>
      <c r="C101" s="35">
        <v>81491</v>
      </c>
      <c r="D101" s="30" t="s">
        <v>130</v>
      </c>
      <c r="E101" s="36" t="s">
        <v>149</v>
      </c>
      <c r="F101" s="13">
        <v>99</v>
      </c>
      <c r="G101" s="13">
        <f t="shared" si="29"/>
        <v>53.7075</v>
      </c>
      <c r="H101" s="33">
        <f t="shared" si="30"/>
        <v>30.69</v>
      </c>
      <c r="I101" s="33">
        <f t="shared" si="25"/>
        <v>64.35000000000001</v>
      </c>
      <c r="J101" s="33">
        <f t="shared" si="31"/>
        <v>32.224500000000006</v>
      </c>
      <c r="K101" s="33">
        <f t="shared" si="26"/>
        <v>61.825500000000005</v>
      </c>
      <c r="L101" s="33" t="s">
        <v>53</v>
      </c>
      <c r="M101" s="33">
        <f t="shared" si="32"/>
        <v>30.69</v>
      </c>
      <c r="N101" s="33">
        <f t="shared" si="33"/>
        <v>61.825500000000005</v>
      </c>
      <c r="O101" s="33" t="str">
        <f t="shared" si="34"/>
        <v>Medicaid APG</v>
      </c>
      <c r="P101" s="33">
        <f t="shared" si="35"/>
        <v>30.69</v>
      </c>
      <c r="Q101" s="33" t="str">
        <f t="shared" si="36"/>
        <v>Medicaid APG</v>
      </c>
      <c r="R101" s="33">
        <f t="shared" si="37"/>
        <v>74.25</v>
      </c>
      <c r="S101" s="33">
        <f t="shared" si="27"/>
        <v>74.25</v>
      </c>
      <c r="T101" s="33">
        <f t="shared" si="38"/>
        <v>30.69</v>
      </c>
      <c r="U101" s="33">
        <f t="shared" si="39"/>
        <v>30.69</v>
      </c>
      <c r="V101" s="33">
        <f t="shared" si="40"/>
        <v>30.69</v>
      </c>
      <c r="W101" s="33" t="s">
        <v>53</v>
      </c>
      <c r="X101" s="33">
        <f t="shared" si="41"/>
        <v>30.69</v>
      </c>
      <c r="Y101" s="33">
        <f t="shared" si="28"/>
        <v>70.28999999999999</v>
      </c>
      <c r="Z101" s="33">
        <f t="shared" si="42"/>
        <v>30.69</v>
      </c>
      <c r="AA101" s="33" t="s">
        <v>53</v>
      </c>
      <c r="AB101" s="37">
        <f t="shared" si="43"/>
        <v>30.69</v>
      </c>
      <c r="AC101" s="37">
        <f t="shared" si="44"/>
        <v>64.35000000000001</v>
      </c>
      <c r="AD101" s="33" t="s">
        <v>53</v>
      </c>
      <c r="AE101" s="31">
        <f t="shared" si="45"/>
        <v>30.69</v>
      </c>
      <c r="AF101" s="33" t="s">
        <v>53</v>
      </c>
      <c r="AG101" s="38">
        <f t="shared" si="24"/>
        <v>81.400275</v>
      </c>
      <c r="AH101" s="32">
        <f t="shared" si="46"/>
        <v>81.400275</v>
      </c>
      <c r="AI101" s="33">
        <f t="shared" si="47"/>
        <v>99</v>
      </c>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7"/>
      <c r="CK101" s="7"/>
      <c r="CL101" s="7"/>
      <c r="CM101" s="7"/>
      <c r="CN101" s="7"/>
      <c r="CO101" s="7"/>
      <c r="CP101" s="7"/>
      <c r="CQ101" s="7"/>
      <c r="CR101" s="7"/>
      <c r="CS101" s="7"/>
      <c r="CT101" s="7"/>
      <c r="CU101" s="7"/>
    </row>
    <row r="102" spans="1:99" s="8" customFormat="1" ht="15">
      <c r="A102" s="113"/>
      <c r="B102" s="35">
        <v>81506</v>
      </c>
      <c r="C102" s="35">
        <v>81506</v>
      </c>
      <c r="D102" s="30" t="s">
        <v>130</v>
      </c>
      <c r="E102" s="36" t="s">
        <v>150</v>
      </c>
      <c r="F102" s="13">
        <v>508</v>
      </c>
      <c r="G102" s="13">
        <f t="shared" si="29"/>
        <v>275.59</v>
      </c>
      <c r="H102" s="33">
        <f t="shared" si="30"/>
        <v>157.48</v>
      </c>
      <c r="I102" s="33">
        <f t="shared" si="25"/>
        <v>330.2</v>
      </c>
      <c r="J102" s="33">
        <f t="shared" si="31"/>
        <v>165.35399999999998</v>
      </c>
      <c r="K102" s="33">
        <f t="shared" si="26"/>
        <v>317.24600000000004</v>
      </c>
      <c r="L102" s="33">
        <v>63.47</v>
      </c>
      <c r="M102" s="33">
        <f t="shared" si="32"/>
        <v>157.48</v>
      </c>
      <c r="N102" s="33">
        <f t="shared" si="33"/>
        <v>317.24600000000004</v>
      </c>
      <c r="O102" s="33" t="str">
        <f t="shared" si="34"/>
        <v>Medicaid APG</v>
      </c>
      <c r="P102" s="33">
        <f t="shared" si="35"/>
        <v>157.48</v>
      </c>
      <c r="Q102" s="33" t="str">
        <f t="shared" si="36"/>
        <v>Medicaid APG</v>
      </c>
      <c r="R102" s="33">
        <f t="shared" si="37"/>
        <v>381</v>
      </c>
      <c r="S102" s="33">
        <f t="shared" si="27"/>
        <v>381</v>
      </c>
      <c r="T102" s="33">
        <f t="shared" si="38"/>
        <v>157.48</v>
      </c>
      <c r="U102" s="33">
        <f t="shared" si="39"/>
        <v>157.48</v>
      </c>
      <c r="V102" s="33">
        <f t="shared" si="40"/>
        <v>157.48</v>
      </c>
      <c r="W102" s="33" t="s">
        <v>53</v>
      </c>
      <c r="X102" s="33">
        <f t="shared" si="41"/>
        <v>157.48</v>
      </c>
      <c r="Y102" s="33">
        <f t="shared" si="28"/>
        <v>360.68</v>
      </c>
      <c r="Z102" s="33">
        <f t="shared" si="42"/>
        <v>157.48</v>
      </c>
      <c r="AA102" s="33" t="s">
        <v>53</v>
      </c>
      <c r="AB102" s="37">
        <f t="shared" si="43"/>
        <v>157.48</v>
      </c>
      <c r="AC102" s="37">
        <f t="shared" si="44"/>
        <v>330.2</v>
      </c>
      <c r="AD102" s="33" t="s">
        <v>53</v>
      </c>
      <c r="AE102" s="31">
        <f t="shared" si="45"/>
        <v>157.48</v>
      </c>
      <c r="AF102" s="33" t="s">
        <v>53</v>
      </c>
      <c r="AG102" s="38">
        <f t="shared" si="24"/>
        <v>417.6903</v>
      </c>
      <c r="AH102" s="32">
        <f t="shared" si="46"/>
        <v>417.6903</v>
      </c>
      <c r="AI102" s="33">
        <f t="shared" si="47"/>
        <v>508</v>
      </c>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7"/>
      <c r="CK102" s="7"/>
      <c r="CL102" s="7"/>
      <c r="CM102" s="7"/>
      <c r="CN102" s="7"/>
      <c r="CO102" s="7"/>
      <c r="CP102" s="7"/>
      <c r="CQ102" s="7"/>
      <c r="CR102" s="7"/>
      <c r="CS102" s="7"/>
      <c r="CT102" s="7"/>
      <c r="CU102" s="7"/>
    </row>
    <row r="103" spans="1:99" s="8" customFormat="1" ht="15">
      <c r="A103" s="113"/>
      <c r="B103" s="35">
        <v>81971</v>
      </c>
      <c r="C103" s="35">
        <v>81971</v>
      </c>
      <c r="D103" s="30" t="s">
        <v>130</v>
      </c>
      <c r="E103" s="36" t="s">
        <v>151</v>
      </c>
      <c r="F103" s="13">
        <v>116</v>
      </c>
      <c r="G103" s="13">
        <f t="shared" si="29"/>
        <v>62.93</v>
      </c>
      <c r="H103" s="33">
        <f t="shared" si="30"/>
        <v>35.96</v>
      </c>
      <c r="I103" s="33">
        <f t="shared" si="25"/>
        <v>75.4</v>
      </c>
      <c r="J103" s="33">
        <f t="shared" si="31"/>
        <v>37.758</v>
      </c>
      <c r="K103" s="33">
        <f t="shared" si="26"/>
        <v>72.44200000000001</v>
      </c>
      <c r="L103" s="33" t="s">
        <v>53</v>
      </c>
      <c r="M103" s="33">
        <f t="shared" si="32"/>
        <v>35.96</v>
      </c>
      <c r="N103" s="33">
        <f t="shared" si="33"/>
        <v>72.44200000000001</v>
      </c>
      <c r="O103" s="33" t="str">
        <f t="shared" si="34"/>
        <v>Medicaid APG</v>
      </c>
      <c r="P103" s="33">
        <f t="shared" si="35"/>
        <v>35.96</v>
      </c>
      <c r="Q103" s="33" t="str">
        <f t="shared" si="36"/>
        <v>Medicaid APG</v>
      </c>
      <c r="R103" s="33">
        <f t="shared" si="37"/>
        <v>87</v>
      </c>
      <c r="S103" s="33">
        <f t="shared" si="27"/>
        <v>87</v>
      </c>
      <c r="T103" s="33">
        <f t="shared" si="38"/>
        <v>35.96</v>
      </c>
      <c r="U103" s="33">
        <f t="shared" si="39"/>
        <v>35.96</v>
      </c>
      <c r="V103" s="33">
        <f t="shared" si="40"/>
        <v>35.96</v>
      </c>
      <c r="W103" s="33" t="s">
        <v>53</v>
      </c>
      <c r="X103" s="33">
        <f t="shared" si="41"/>
        <v>35.96</v>
      </c>
      <c r="Y103" s="33">
        <f t="shared" si="28"/>
        <v>82.36</v>
      </c>
      <c r="Z103" s="33">
        <f t="shared" si="42"/>
        <v>35.96</v>
      </c>
      <c r="AA103" s="33" t="s">
        <v>53</v>
      </c>
      <c r="AB103" s="37">
        <f t="shared" si="43"/>
        <v>35.96</v>
      </c>
      <c r="AC103" s="37">
        <f t="shared" si="44"/>
        <v>75.4</v>
      </c>
      <c r="AD103" s="33" t="s">
        <v>53</v>
      </c>
      <c r="AE103" s="31">
        <f t="shared" si="45"/>
        <v>35.96</v>
      </c>
      <c r="AF103" s="33" t="s">
        <v>53</v>
      </c>
      <c r="AG103" s="38">
        <f t="shared" si="24"/>
        <v>95.3781</v>
      </c>
      <c r="AH103" s="32">
        <f t="shared" si="46"/>
        <v>95.3781</v>
      </c>
      <c r="AI103" s="33">
        <f t="shared" si="47"/>
        <v>116</v>
      </c>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7"/>
      <c r="CK103" s="7"/>
      <c r="CL103" s="7"/>
      <c r="CM103" s="7"/>
      <c r="CN103" s="7"/>
      <c r="CO103" s="7"/>
      <c r="CP103" s="7"/>
      <c r="CQ103" s="7"/>
      <c r="CR103" s="7"/>
      <c r="CS103" s="7"/>
      <c r="CT103" s="7"/>
      <c r="CU103" s="7"/>
    </row>
    <row r="104" spans="1:99" s="8" customFormat="1" ht="15">
      <c r="A104" s="113"/>
      <c r="B104" s="35">
        <v>85054</v>
      </c>
      <c r="C104" s="35">
        <v>85054</v>
      </c>
      <c r="D104" s="30" t="s">
        <v>130</v>
      </c>
      <c r="E104" s="36" t="s">
        <v>152</v>
      </c>
      <c r="F104" s="13">
        <v>97</v>
      </c>
      <c r="G104" s="13">
        <f t="shared" si="29"/>
        <v>52.6225</v>
      </c>
      <c r="H104" s="33">
        <f t="shared" si="30"/>
        <v>30.07</v>
      </c>
      <c r="I104" s="33">
        <f t="shared" si="25"/>
        <v>63.050000000000004</v>
      </c>
      <c r="J104" s="33">
        <f t="shared" si="31"/>
        <v>31.573500000000003</v>
      </c>
      <c r="K104" s="33">
        <f t="shared" si="26"/>
        <v>60.5765</v>
      </c>
      <c r="L104" s="33" t="s">
        <v>53</v>
      </c>
      <c r="M104" s="33">
        <f t="shared" si="32"/>
        <v>30.07</v>
      </c>
      <c r="N104" s="33">
        <f t="shared" si="33"/>
        <v>60.5765</v>
      </c>
      <c r="O104" s="33" t="str">
        <f t="shared" si="34"/>
        <v>Medicaid APG</v>
      </c>
      <c r="P104" s="33">
        <f t="shared" si="35"/>
        <v>30.07</v>
      </c>
      <c r="Q104" s="33" t="str">
        <f t="shared" si="36"/>
        <v>Medicaid APG</v>
      </c>
      <c r="R104" s="33">
        <f t="shared" si="37"/>
        <v>72.75</v>
      </c>
      <c r="S104" s="33">
        <f t="shared" si="27"/>
        <v>72.75</v>
      </c>
      <c r="T104" s="33">
        <f t="shared" si="38"/>
        <v>30.07</v>
      </c>
      <c r="U104" s="33">
        <f t="shared" si="39"/>
        <v>30.07</v>
      </c>
      <c r="V104" s="33">
        <f t="shared" si="40"/>
        <v>30.07</v>
      </c>
      <c r="W104" s="33" t="s">
        <v>53</v>
      </c>
      <c r="X104" s="33">
        <f t="shared" si="41"/>
        <v>30.07</v>
      </c>
      <c r="Y104" s="33">
        <f t="shared" si="28"/>
        <v>68.86999999999999</v>
      </c>
      <c r="Z104" s="33">
        <f t="shared" si="42"/>
        <v>30.07</v>
      </c>
      <c r="AA104" s="33" t="s">
        <v>53</v>
      </c>
      <c r="AB104" s="37">
        <f t="shared" si="43"/>
        <v>30.07</v>
      </c>
      <c r="AC104" s="37">
        <f t="shared" si="44"/>
        <v>63.050000000000004</v>
      </c>
      <c r="AD104" s="33" t="s">
        <v>53</v>
      </c>
      <c r="AE104" s="31">
        <f t="shared" si="45"/>
        <v>30.07</v>
      </c>
      <c r="AF104" s="33" t="s">
        <v>53</v>
      </c>
      <c r="AG104" s="38">
        <f t="shared" si="24"/>
        <v>79.755825</v>
      </c>
      <c r="AH104" s="32">
        <f t="shared" si="46"/>
        <v>79.755825</v>
      </c>
      <c r="AI104" s="33">
        <f t="shared" si="47"/>
        <v>97</v>
      </c>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7"/>
      <c r="CK104" s="7"/>
      <c r="CL104" s="7"/>
      <c r="CM104" s="7"/>
      <c r="CN104" s="7"/>
      <c r="CO104" s="7"/>
      <c r="CP104" s="7"/>
      <c r="CQ104" s="7"/>
      <c r="CR104" s="7"/>
      <c r="CS104" s="7"/>
      <c r="CT104" s="7"/>
      <c r="CU104" s="7"/>
    </row>
    <row r="105" spans="1:99" s="8" customFormat="1" ht="15">
      <c r="A105" s="113"/>
      <c r="B105" s="35">
        <v>90043</v>
      </c>
      <c r="C105" s="35">
        <v>90043</v>
      </c>
      <c r="D105" s="30" t="s">
        <v>130</v>
      </c>
      <c r="E105" s="36" t="s">
        <v>153</v>
      </c>
      <c r="F105" s="13">
        <v>28</v>
      </c>
      <c r="G105" s="13">
        <f t="shared" si="29"/>
        <v>15.19</v>
      </c>
      <c r="H105" s="33">
        <f t="shared" si="30"/>
        <v>8.68</v>
      </c>
      <c r="I105" s="33">
        <f t="shared" si="25"/>
        <v>18.2</v>
      </c>
      <c r="J105" s="33">
        <f t="shared" si="31"/>
        <v>9.114</v>
      </c>
      <c r="K105" s="33">
        <f t="shared" si="26"/>
        <v>17.486</v>
      </c>
      <c r="L105" s="33" t="s">
        <v>53</v>
      </c>
      <c r="M105" s="33">
        <f t="shared" si="32"/>
        <v>8.68</v>
      </c>
      <c r="N105" s="33">
        <f t="shared" si="33"/>
        <v>17.486</v>
      </c>
      <c r="O105" s="33" t="str">
        <f t="shared" si="34"/>
        <v>Medicaid APG</v>
      </c>
      <c r="P105" s="33">
        <f t="shared" si="35"/>
        <v>8.68</v>
      </c>
      <c r="Q105" s="33" t="str">
        <f t="shared" si="36"/>
        <v>Medicaid APG</v>
      </c>
      <c r="R105" s="33">
        <f t="shared" si="37"/>
        <v>21</v>
      </c>
      <c r="S105" s="33">
        <f t="shared" si="27"/>
        <v>21</v>
      </c>
      <c r="T105" s="33">
        <f t="shared" si="38"/>
        <v>8.68</v>
      </c>
      <c r="U105" s="33">
        <f t="shared" si="39"/>
        <v>8.68</v>
      </c>
      <c r="V105" s="33">
        <f t="shared" si="40"/>
        <v>8.68</v>
      </c>
      <c r="W105" s="33" t="s">
        <v>53</v>
      </c>
      <c r="X105" s="33">
        <f t="shared" si="41"/>
        <v>8.68</v>
      </c>
      <c r="Y105" s="33">
        <f t="shared" si="28"/>
        <v>19.88</v>
      </c>
      <c r="Z105" s="33">
        <f t="shared" si="42"/>
        <v>8.68</v>
      </c>
      <c r="AA105" s="33" t="s">
        <v>53</v>
      </c>
      <c r="AB105" s="37">
        <f t="shared" si="43"/>
        <v>8.68</v>
      </c>
      <c r="AC105" s="37">
        <f t="shared" si="44"/>
        <v>18.2</v>
      </c>
      <c r="AD105" s="33" t="s">
        <v>53</v>
      </c>
      <c r="AE105" s="31">
        <f t="shared" si="45"/>
        <v>8.68</v>
      </c>
      <c r="AF105" s="33" t="s">
        <v>53</v>
      </c>
      <c r="AG105" s="38">
        <f t="shared" si="24"/>
        <v>23.0223</v>
      </c>
      <c r="AH105" s="32">
        <f t="shared" si="46"/>
        <v>23.0223</v>
      </c>
      <c r="AI105" s="33">
        <f t="shared" si="47"/>
        <v>28</v>
      </c>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7"/>
      <c r="CK105" s="7"/>
      <c r="CL105" s="7"/>
      <c r="CM105" s="7"/>
      <c r="CN105" s="7"/>
      <c r="CO105" s="7"/>
      <c r="CP105" s="7"/>
      <c r="CQ105" s="7"/>
      <c r="CR105" s="7"/>
      <c r="CS105" s="7"/>
      <c r="CT105" s="7"/>
      <c r="CU105" s="7"/>
    </row>
    <row r="106" spans="1:99" s="8" customFormat="1" ht="15">
      <c r="A106" s="113"/>
      <c r="B106" s="35">
        <v>90044</v>
      </c>
      <c r="C106" s="35">
        <v>90044</v>
      </c>
      <c r="D106" s="30" t="s">
        <v>130</v>
      </c>
      <c r="E106" s="36" t="s">
        <v>154</v>
      </c>
      <c r="F106" s="13">
        <v>30</v>
      </c>
      <c r="G106" s="13">
        <f t="shared" si="29"/>
        <v>16.275000000000002</v>
      </c>
      <c r="H106" s="33">
        <f t="shared" si="30"/>
        <v>9.3</v>
      </c>
      <c r="I106" s="33">
        <f t="shared" si="25"/>
        <v>19.5</v>
      </c>
      <c r="J106" s="33">
        <f t="shared" si="31"/>
        <v>9.765</v>
      </c>
      <c r="K106" s="33">
        <f t="shared" si="26"/>
        <v>18.735000000000003</v>
      </c>
      <c r="L106" s="33" t="s">
        <v>53</v>
      </c>
      <c r="M106" s="33">
        <f t="shared" si="32"/>
        <v>9.3</v>
      </c>
      <c r="N106" s="33">
        <f t="shared" si="33"/>
        <v>18.735000000000003</v>
      </c>
      <c r="O106" s="33" t="str">
        <f t="shared" si="34"/>
        <v>Medicaid APG</v>
      </c>
      <c r="P106" s="33">
        <f t="shared" si="35"/>
        <v>9.3</v>
      </c>
      <c r="Q106" s="33" t="str">
        <f t="shared" si="36"/>
        <v>Medicaid APG</v>
      </c>
      <c r="R106" s="33">
        <f t="shared" si="37"/>
        <v>22.5</v>
      </c>
      <c r="S106" s="33">
        <f t="shared" si="27"/>
        <v>22.5</v>
      </c>
      <c r="T106" s="33">
        <f t="shared" si="38"/>
        <v>9.3</v>
      </c>
      <c r="U106" s="33">
        <f t="shared" si="39"/>
        <v>9.3</v>
      </c>
      <c r="V106" s="33">
        <f t="shared" si="40"/>
        <v>9.3</v>
      </c>
      <c r="W106" s="33" t="s">
        <v>53</v>
      </c>
      <c r="X106" s="33">
        <f t="shared" si="41"/>
        <v>9.3</v>
      </c>
      <c r="Y106" s="33">
        <f t="shared" si="28"/>
        <v>21.299999999999997</v>
      </c>
      <c r="Z106" s="33">
        <f t="shared" si="42"/>
        <v>9.3</v>
      </c>
      <c r="AA106" s="33" t="s">
        <v>53</v>
      </c>
      <c r="AB106" s="37">
        <f t="shared" si="43"/>
        <v>9.3</v>
      </c>
      <c r="AC106" s="37">
        <f t="shared" si="44"/>
        <v>19.5</v>
      </c>
      <c r="AD106" s="33" t="s">
        <v>53</v>
      </c>
      <c r="AE106" s="31">
        <f t="shared" si="45"/>
        <v>9.3</v>
      </c>
      <c r="AF106" s="33" t="s">
        <v>53</v>
      </c>
      <c r="AG106" s="38">
        <f t="shared" si="24"/>
        <v>24.66675</v>
      </c>
      <c r="AH106" s="32">
        <f t="shared" si="46"/>
        <v>24.66675</v>
      </c>
      <c r="AI106" s="33">
        <f t="shared" si="47"/>
        <v>30</v>
      </c>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7"/>
      <c r="CK106" s="7"/>
      <c r="CL106" s="7"/>
      <c r="CM106" s="7"/>
      <c r="CN106" s="7"/>
      <c r="CO106" s="7"/>
      <c r="CP106" s="7"/>
      <c r="CQ106" s="7"/>
      <c r="CR106" s="7"/>
      <c r="CS106" s="7"/>
      <c r="CT106" s="7"/>
      <c r="CU106" s="7"/>
    </row>
    <row r="107" spans="1:99" s="8" customFormat="1" ht="15">
      <c r="A107" s="113"/>
      <c r="B107" s="35">
        <v>90045</v>
      </c>
      <c r="C107" s="35">
        <v>90045</v>
      </c>
      <c r="D107" s="30" t="s">
        <v>130</v>
      </c>
      <c r="E107" s="36" t="s">
        <v>155</v>
      </c>
      <c r="F107" s="13">
        <v>27</v>
      </c>
      <c r="G107" s="13">
        <f t="shared" si="29"/>
        <v>14.647499999999999</v>
      </c>
      <c r="H107" s="33">
        <f t="shared" si="30"/>
        <v>8.37</v>
      </c>
      <c r="I107" s="33">
        <f t="shared" si="25"/>
        <v>17.55</v>
      </c>
      <c r="J107" s="33">
        <f t="shared" si="31"/>
        <v>8.788499999999999</v>
      </c>
      <c r="K107" s="33">
        <f t="shared" si="26"/>
        <v>16.861500000000003</v>
      </c>
      <c r="L107" s="33" t="s">
        <v>53</v>
      </c>
      <c r="M107" s="33">
        <f t="shared" si="32"/>
        <v>8.37</v>
      </c>
      <c r="N107" s="33">
        <f t="shared" si="33"/>
        <v>16.861500000000003</v>
      </c>
      <c r="O107" s="33" t="str">
        <f t="shared" si="34"/>
        <v>Medicaid APG</v>
      </c>
      <c r="P107" s="33">
        <f t="shared" si="35"/>
        <v>8.37</v>
      </c>
      <c r="Q107" s="33" t="str">
        <f t="shared" si="36"/>
        <v>Medicaid APG</v>
      </c>
      <c r="R107" s="33">
        <f t="shared" si="37"/>
        <v>20.25</v>
      </c>
      <c r="S107" s="33">
        <f t="shared" si="27"/>
        <v>20.25</v>
      </c>
      <c r="T107" s="33">
        <f t="shared" si="38"/>
        <v>8.37</v>
      </c>
      <c r="U107" s="33">
        <f t="shared" si="39"/>
        <v>8.37</v>
      </c>
      <c r="V107" s="33">
        <f t="shared" si="40"/>
        <v>8.37</v>
      </c>
      <c r="W107" s="33" t="s">
        <v>53</v>
      </c>
      <c r="X107" s="33">
        <f t="shared" si="41"/>
        <v>8.37</v>
      </c>
      <c r="Y107" s="33">
        <f t="shared" si="28"/>
        <v>19.169999999999998</v>
      </c>
      <c r="Z107" s="33">
        <f t="shared" si="42"/>
        <v>8.37</v>
      </c>
      <c r="AA107" s="33" t="s">
        <v>53</v>
      </c>
      <c r="AB107" s="37">
        <f t="shared" si="43"/>
        <v>8.37</v>
      </c>
      <c r="AC107" s="37">
        <f t="shared" si="44"/>
        <v>17.55</v>
      </c>
      <c r="AD107" s="33" t="s">
        <v>53</v>
      </c>
      <c r="AE107" s="31">
        <f t="shared" si="45"/>
        <v>8.37</v>
      </c>
      <c r="AF107" s="33" t="s">
        <v>53</v>
      </c>
      <c r="AG107" s="38">
        <f t="shared" si="24"/>
        <v>22.200075</v>
      </c>
      <c r="AH107" s="32">
        <f t="shared" si="46"/>
        <v>22.200075</v>
      </c>
      <c r="AI107" s="33">
        <f t="shared" si="47"/>
        <v>27</v>
      </c>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7"/>
      <c r="CK107" s="7"/>
      <c r="CL107" s="7"/>
      <c r="CM107" s="7"/>
      <c r="CN107" s="7"/>
      <c r="CO107" s="7"/>
      <c r="CP107" s="7"/>
      <c r="CQ107" s="7"/>
      <c r="CR107" s="7"/>
      <c r="CS107" s="7"/>
      <c r="CT107" s="7"/>
      <c r="CU107" s="7"/>
    </row>
    <row r="108" spans="1:99" s="8" customFormat="1" ht="15">
      <c r="A108" s="113"/>
      <c r="B108" s="35">
        <v>90175</v>
      </c>
      <c r="C108" s="35">
        <v>90175</v>
      </c>
      <c r="D108" s="30" t="s">
        <v>130</v>
      </c>
      <c r="E108" s="36" t="s">
        <v>156</v>
      </c>
      <c r="F108" s="13">
        <v>29</v>
      </c>
      <c r="G108" s="13">
        <f t="shared" si="29"/>
        <v>15.7325</v>
      </c>
      <c r="H108" s="33">
        <f t="shared" si="30"/>
        <v>8.99</v>
      </c>
      <c r="I108" s="33">
        <f t="shared" si="25"/>
        <v>18.85</v>
      </c>
      <c r="J108" s="33">
        <f t="shared" si="31"/>
        <v>9.4395</v>
      </c>
      <c r="K108" s="33">
        <f t="shared" si="26"/>
        <v>18.110500000000002</v>
      </c>
      <c r="L108" s="33" t="s">
        <v>53</v>
      </c>
      <c r="M108" s="33">
        <f t="shared" si="32"/>
        <v>8.99</v>
      </c>
      <c r="N108" s="33">
        <f t="shared" si="33"/>
        <v>18.110500000000002</v>
      </c>
      <c r="O108" s="33" t="str">
        <f t="shared" si="34"/>
        <v>Medicaid APG</v>
      </c>
      <c r="P108" s="33">
        <f t="shared" si="35"/>
        <v>8.99</v>
      </c>
      <c r="Q108" s="33" t="str">
        <f t="shared" si="36"/>
        <v>Medicaid APG</v>
      </c>
      <c r="R108" s="33">
        <f t="shared" si="37"/>
        <v>21.75</v>
      </c>
      <c r="S108" s="33">
        <f t="shared" si="27"/>
        <v>21.75</v>
      </c>
      <c r="T108" s="33">
        <f t="shared" si="38"/>
        <v>8.99</v>
      </c>
      <c r="U108" s="33">
        <f t="shared" si="39"/>
        <v>8.99</v>
      </c>
      <c r="V108" s="33">
        <f t="shared" si="40"/>
        <v>8.99</v>
      </c>
      <c r="W108" s="33" t="s">
        <v>53</v>
      </c>
      <c r="X108" s="33">
        <f t="shared" si="41"/>
        <v>8.99</v>
      </c>
      <c r="Y108" s="33">
        <f t="shared" si="28"/>
        <v>20.59</v>
      </c>
      <c r="Z108" s="33">
        <f t="shared" si="42"/>
        <v>8.99</v>
      </c>
      <c r="AA108" s="33" t="s">
        <v>53</v>
      </c>
      <c r="AB108" s="37">
        <f t="shared" si="43"/>
        <v>8.99</v>
      </c>
      <c r="AC108" s="37">
        <f t="shared" si="44"/>
        <v>18.85</v>
      </c>
      <c r="AD108" s="33" t="s">
        <v>53</v>
      </c>
      <c r="AE108" s="31">
        <f t="shared" si="45"/>
        <v>8.99</v>
      </c>
      <c r="AF108" s="33" t="s">
        <v>53</v>
      </c>
      <c r="AG108" s="38">
        <f t="shared" si="24"/>
        <v>23.844525</v>
      </c>
      <c r="AH108" s="32">
        <f t="shared" si="46"/>
        <v>23.844525</v>
      </c>
      <c r="AI108" s="33">
        <f t="shared" si="47"/>
        <v>29</v>
      </c>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7"/>
      <c r="CK108" s="7"/>
      <c r="CL108" s="7"/>
      <c r="CM108" s="7"/>
      <c r="CN108" s="7"/>
      <c r="CO108" s="7"/>
      <c r="CP108" s="7"/>
      <c r="CQ108" s="7"/>
      <c r="CR108" s="7"/>
      <c r="CS108" s="7"/>
      <c r="CT108" s="7"/>
      <c r="CU108" s="7"/>
    </row>
    <row r="109" spans="1:99" s="8" customFormat="1" ht="15">
      <c r="A109" s="113"/>
      <c r="B109" s="35">
        <v>90176</v>
      </c>
      <c r="C109" s="35">
        <v>90176</v>
      </c>
      <c r="D109" s="30" t="s">
        <v>130</v>
      </c>
      <c r="E109" s="36" t="s">
        <v>157</v>
      </c>
      <c r="F109" s="13">
        <v>29</v>
      </c>
      <c r="G109" s="13">
        <f t="shared" si="29"/>
        <v>15.7325</v>
      </c>
      <c r="H109" s="33">
        <f t="shared" si="30"/>
        <v>8.99</v>
      </c>
      <c r="I109" s="33">
        <f t="shared" si="25"/>
        <v>18.85</v>
      </c>
      <c r="J109" s="33">
        <f t="shared" si="31"/>
        <v>9.4395</v>
      </c>
      <c r="K109" s="33">
        <f t="shared" si="26"/>
        <v>18.110500000000002</v>
      </c>
      <c r="L109" s="33" t="s">
        <v>53</v>
      </c>
      <c r="M109" s="33">
        <f t="shared" si="32"/>
        <v>8.99</v>
      </c>
      <c r="N109" s="33">
        <f t="shared" si="33"/>
        <v>18.110500000000002</v>
      </c>
      <c r="O109" s="33" t="str">
        <f t="shared" si="34"/>
        <v>Medicaid APG</v>
      </c>
      <c r="P109" s="33">
        <f t="shared" si="35"/>
        <v>8.99</v>
      </c>
      <c r="Q109" s="33" t="str">
        <f t="shared" si="36"/>
        <v>Medicaid APG</v>
      </c>
      <c r="R109" s="33">
        <f t="shared" si="37"/>
        <v>21.75</v>
      </c>
      <c r="S109" s="33">
        <f t="shared" si="27"/>
        <v>21.75</v>
      </c>
      <c r="T109" s="33">
        <f t="shared" si="38"/>
        <v>8.99</v>
      </c>
      <c r="U109" s="33">
        <f t="shared" si="39"/>
        <v>8.99</v>
      </c>
      <c r="V109" s="33">
        <f t="shared" si="40"/>
        <v>8.99</v>
      </c>
      <c r="W109" s="33" t="s">
        <v>53</v>
      </c>
      <c r="X109" s="33">
        <f t="shared" si="41"/>
        <v>8.99</v>
      </c>
      <c r="Y109" s="33">
        <f t="shared" si="28"/>
        <v>20.59</v>
      </c>
      <c r="Z109" s="33">
        <f t="shared" si="42"/>
        <v>8.99</v>
      </c>
      <c r="AA109" s="33" t="s">
        <v>53</v>
      </c>
      <c r="AB109" s="37">
        <f t="shared" si="43"/>
        <v>8.99</v>
      </c>
      <c r="AC109" s="37">
        <f t="shared" si="44"/>
        <v>18.85</v>
      </c>
      <c r="AD109" s="33" t="s">
        <v>53</v>
      </c>
      <c r="AE109" s="31">
        <f t="shared" si="45"/>
        <v>8.99</v>
      </c>
      <c r="AF109" s="33" t="s">
        <v>53</v>
      </c>
      <c r="AG109" s="38">
        <f t="shared" si="24"/>
        <v>23.844525</v>
      </c>
      <c r="AH109" s="32">
        <f t="shared" si="46"/>
        <v>23.844525</v>
      </c>
      <c r="AI109" s="33">
        <f t="shared" si="47"/>
        <v>29</v>
      </c>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7"/>
      <c r="CK109" s="7"/>
      <c r="CL109" s="7"/>
      <c r="CM109" s="7"/>
      <c r="CN109" s="7"/>
      <c r="CO109" s="7"/>
      <c r="CP109" s="7"/>
      <c r="CQ109" s="7"/>
      <c r="CR109" s="7"/>
      <c r="CS109" s="7"/>
      <c r="CT109" s="7"/>
      <c r="CU109" s="7"/>
    </row>
    <row r="110" spans="1:99" s="8" customFormat="1" ht="15">
      <c r="A110" s="113"/>
      <c r="B110" s="35">
        <v>80337</v>
      </c>
      <c r="C110" s="29">
        <v>81001</v>
      </c>
      <c r="D110" s="30" t="s">
        <v>158</v>
      </c>
      <c r="E110" s="36" t="s">
        <v>159</v>
      </c>
      <c r="F110" s="13">
        <v>60</v>
      </c>
      <c r="G110" s="13">
        <f t="shared" si="29"/>
        <v>32.550000000000004</v>
      </c>
      <c r="H110" s="33">
        <f t="shared" si="30"/>
        <v>18.6</v>
      </c>
      <c r="I110" s="33">
        <f t="shared" si="25"/>
        <v>39</v>
      </c>
      <c r="J110" s="33">
        <f t="shared" si="31"/>
        <v>19.53</v>
      </c>
      <c r="K110" s="33">
        <f t="shared" si="26"/>
        <v>37.470000000000006</v>
      </c>
      <c r="L110" s="33" t="s">
        <v>53</v>
      </c>
      <c r="M110" s="33">
        <f t="shared" si="32"/>
        <v>18.6</v>
      </c>
      <c r="N110" s="33">
        <f t="shared" si="33"/>
        <v>37.470000000000006</v>
      </c>
      <c r="O110" s="33">
        <f t="shared" si="34"/>
        <v>5</v>
      </c>
      <c r="P110" s="33">
        <f t="shared" si="35"/>
        <v>18.6</v>
      </c>
      <c r="Q110" s="33">
        <f t="shared" si="36"/>
        <v>5</v>
      </c>
      <c r="R110" s="33">
        <f t="shared" si="37"/>
        <v>45</v>
      </c>
      <c r="S110" s="33">
        <f t="shared" si="27"/>
        <v>45</v>
      </c>
      <c r="T110" s="33">
        <f t="shared" si="38"/>
        <v>18.6</v>
      </c>
      <c r="U110" s="33">
        <f t="shared" si="39"/>
        <v>18.6</v>
      </c>
      <c r="V110" s="33">
        <f t="shared" si="40"/>
        <v>18.6</v>
      </c>
      <c r="W110" s="33">
        <v>5</v>
      </c>
      <c r="X110" s="33">
        <f t="shared" si="41"/>
        <v>18.6</v>
      </c>
      <c r="Y110" s="33">
        <f t="shared" si="28"/>
        <v>42.599999999999994</v>
      </c>
      <c r="Z110" s="33">
        <f t="shared" si="42"/>
        <v>18.6</v>
      </c>
      <c r="AA110" s="33" t="s">
        <v>53</v>
      </c>
      <c r="AB110" s="37">
        <f t="shared" si="43"/>
        <v>18.6</v>
      </c>
      <c r="AC110" s="37">
        <f t="shared" si="44"/>
        <v>39</v>
      </c>
      <c r="AD110" s="33" t="s">
        <v>53</v>
      </c>
      <c r="AE110" s="31">
        <f t="shared" si="45"/>
        <v>18.6</v>
      </c>
      <c r="AF110" s="33" t="s">
        <v>53</v>
      </c>
      <c r="AG110" s="38">
        <f t="shared" si="24"/>
        <v>49.3335</v>
      </c>
      <c r="AH110" s="32">
        <f t="shared" si="46"/>
        <v>49.3335</v>
      </c>
      <c r="AI110" s="33">
        <f t="shared" si="47"/>
        <v>60</v>
      </c>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7"/>
      <c r="CK110" s="7"/>
      <c r="CL110" s="7"/>
      <c r="CM110" s="7"/>
      <c r="CN110" s="7"/>
      <c r="CO110" s="7"/>
      <c r="CP110" s="7"/>
      <c r="CQ110" s="7"/>
      <c r="CR110" s="7"/>
      <c r="CS110" s="7"/>
      <c r="CT110" s="7"/>
      <c r="CU110" s="7"/>
    </row>
    <row r="111" spans="1:99" s="8" customFormat="1" ht="15">
      <c r="A111" s="113"/>
      <c r="B111" s="35">
        <v>80338</v>
      </c>
      <c r="C111" s="29">
        <v>81003</v>
      </c>
      <c r="D111" s="30" t="s">
        <v>158</v>
      </c>
      <c r="E111" s="36" t="s">
        <v>160</v>
      </c>
      <c r="F111" s="13">
        <v>50</v>
      </c>
      <c r="G111" s="13">
        <f t="shared" si="29"/>
        <v>27.125</v>
      </c>
      <c r="H111" s="33">
        <f t="shared" si="30"/>
        <v>15.5</v>
      </c>
      <c r="I111" s="33">
        <f t="shared" si="25"/>
        <v>32.5</v>
      </c>
      <c r="J111" s="33">
        <f t="shared" si="31"/>
        <v>16.275000000000002</v>
      </c>
      <c r="K111" s="33">
        <f t="shared" si="26"/>
        <v>31.225</v>
      </c>
      <c r="L111" s="33" t="s">
        <v>53</v>
      </c>
      <c r="M111" s="33">
        <f t="shared" si="32"/>
        <v>15.5</v>
      </c>
      <c r="N111" s="33">
        <f t="shared" si="33"/>
        <v>31.225</v>
      </c>
      <c r="O111" s="33" t="str">
        <f t="shared" si="34"/>
        <v>Medicaid APG</v>
      </c>
      <c r="P111" s="33">
        <f t="shared" si="35"/>
        <v>15.5</v>
      </c>
      <c r="Q111" s="33" t="str">
        <f t="shared" si="36"/>
        <v>Medicaid APG</v>
      </c>
      <c r="R111" s="33">
        <f t="shared" si="37"/>
        <v>37.5</v>
      </c>
      <c r="S111" s="33">
        <f t="shared" si="27"/>
        <v>37.5</v>
      </c>
      <c r="T111" s="33">
        <f t="shared" si="38"/>
        <v>15.5</v>
      </c>
      <c r="U111" s="33">
        <f t="shared" si="39"/>
        <v>15.5</v>
      </c>
      <c r="V111" s="33">
        <f t="shared" si="40"/>
        <v>15.5</v>
      </c>
      <c r="W111" s="33" t="s">
        <v>53</v>
      </c>
      <c r="X111" s="33">
        <f t="shared" si="41"/>
        <v>15.5</v>
      </c>
      <c r="Y111" s="33">
        <f t="shared" si="28"/>
        <v>35.5</v>
      </c>
      <c r="Z111" s="33">
        <f t="shared" si="42"/>
        <v>15.5</v>
      </c>
      <c r="AA111" s="33" t="s">
        <v>53</v>
      </c>
      <c r="AB111" s="37">
        <f t="shared" si="43"/>
        <v>15.5</v>
      </c>
      <c r="AC111" s="37">
        <f t="shared" si="44"/>
        <v>32.5</v>
      </c>
      <c r="AD111" s="33" t="s">
        <v>53</v>
      </c>
      <c r="AE111" s="31">
        <f t="shared" si="45"/>
        <v>15.5</v>
      </c>
      <c r="AF111" s="33" t="s">
        <v>53</v>
      </c>
      <c r="AG111" s="38">
        <f aca="true" t="shared" si="48" ref="AG111:AG174">((F111*0.75)*0.0963)+(F111*0.75)</f>
        <v>41.11125</v>
      </c>
      <c r="AH111" s="32">
        <f t="shared" si="46"/>
        <v>41.11125</v>
      </c>
      <c r="AI111" s="33">
        <f t="shared" si="47"/>
        <v>50</v>
      </c>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7"/>
      <c r="CK111" s="7"/>
      <c r="CL111" s="7"/>
      <c r="CM111" s="7"/>
      <c r="CN111" s="7"/>
      <c r="CO111" s="7"/>
      <c r="CP111" s="7"/>
      <c r="CQ111" s="7"/>
      <c r="CR111" s="7"/>
      <c r="CS111" s="7"/>
      <c r="CT111" s="7"/>
      <c r="CU111" s="7"/>
    </row>
    <row r="112" spans="1:99" s="8" customFormat="1" ht="15">
      <c r="A112" s="113"/>
      <c r="B112" s="35">
        <v>80479</v>
      </c>
      <c r="C112" s="35">
        <v>80479</v>
      </c>
      <c r="D112" s="30" t="s">
        <v>158</v>
      </c>
      <c r="E112" s="36" t="s">
        <v>161</v>
      </c>
      <c r="F112" s="13">
        <v>92</v>
      </c>
      <c r="G112" s="13">
        <f t="shared" si="29"/>
        <v>49.91</v>
      </c>
      <c r="H112" s="33">
        <f t="shared" si="30"/>
        <v>28.52</v>
      </c>
      <c r="I112" s="33">
        <f t="shared" si="25"/>
        <v>59.800000000000004</v>
      </c>
      <c r="J112" s="33">
        <f t="shared" si="31"/>
        <v>29.946</v>
      </c>
      <c r="K112" s="33">
        <f t="shared" si="26"/>
        <v>57.45400000000001</v>
      </c>
      <c r="L112" s="33" t="s">
        <v>53</v>
      </c>
      <c r="M112" s="33">
        <f t="shared" si="32"/>
        <v>28.52</v>
      </c>
      <c r="N112" s="33">
        <f t="shared" si="33"/>
        <v>57.45400000000001</v>
      </c>
      <c r="O112" s="33" t="str">
        <f t="shared" si="34"/>
        <v>Medicaid APG</v>
      </c>
      <c r="P112" s="33">
        <f t="shared" si="35"/>
        <v>28.52</v>
      </c>
      <c r="Q112" s="33" t="str">
        <f t="shared" si="36"/>
        <v>Medicaid APG</v>
      </c>
      <c r="R112" s="33">
        <f t="shared" si="37"/>
        <v>69</v>
      </c>
      <c r="S112" s="33">
        <f t="shared" si="27"/>
        <v>69</v>
      </c>
      <c r="T112" s="33">
        <f t="shared" si="38"/>
        <v>28.52</v>
      </c>
      <c r="U112" s="33">
        <f t="shared" si="39"/>
        <v>28.52</v>
      </c>
      <c r="V112" s="33">
        <f t="shared" si="40"/>
        <v>28.52</v>
      </c>
      <c r="W112" s="33" t="s">
        <v>53</v>
      </c>
      <c r="X112" s="33">
        <f t="shared" si="41"/>
        <v>28.52</v>
      </c>
      <c r="Y112" s="33">
        <f t="shared" si="28"/>
        <v>65.32</v>
      </c>
      <c r="Z112" s="33">
        <f t="shared" si="42"/>
        <v>28.52</v>
      </c>
      <c r="AA112" s="33" t="s">
        <v>53</v>
      </c>
      <c r="AB112" s="37">
        <f t="shared" si="43"/>
        <v>28.52</v>
      </c>
      <c r="AC112" s="37">
        <f t="shared" si="44"/>
        <v>59.800000000000004</v>
      </c>
      <c r="AD112" s="33" t="s">
        <v>53</v>
      </c>
      <c r="AE112" s="31">
        <f t="shared" si="45"/>
        <v>28.52</v>
      </c>
      <c r="AF112" s="33" t="s">
        <v>53</v>
      </c>
      <c r="AG112" s="38">
        <f t="shared" si="48"/>
        <v>75.6447</v>
      </c>
      <c r="AH112" s="32">
        <f t="shared" si="46"/>
        <v>75.6447</v>
      </c>
      <c r="AI112" s="33">
        <f t="shared" si="47"/>
        <v>92</v>
      </c>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7"/>
      <c r="CK112" s="7"/>
      <c r="CL112" s="7"/>
      <c r="CM112" s="7"/>
      <c r="CN112" s="7"/>
      <c r="CO112" s="7"/>
      <c r="CP112" s="7"/>
      <c r="CQ112" s="7"/>
      <c r="CR112" s="7"/>
      <c r="CS112" s="7"/>
      <c r="CT112" s="7"/>
      <c r="CU112" s="7"/>
    </row>
    <row r="113" spans="1:99" s="8" customFormat="1" ht="15">
      <c r="A113" s="113"/>
      <c r="B113" s="35">
        <v>80515</v>
      </c>
      <c r="C113" s="35">
        <v>80515</v>
      </c>
      <c r="D113" s="30" t="s">
        <v>158</v>
      </c>
      <c r="E113" s="36" t="s">
        <v>162</v>
      </c>
      <c r="F113" s="13">
        <v>307</v>
      </c>
      <c r="G113" s="13">
        <f t="shared" si="29"/>
        <v>166.5475</v>
      </c>
      <c r="H113" s="33">
        <f t="shared" si="30"/>
        <v>95.17</v>
      </c>
      <c r="I113" s="33">
        <f t="shared" si="25"/>
        <v>199.55</v>
      </c>
      <c r="J113" s="33">
        <f t="shared" si="31"/>
        <v>99.9285</v>
      </c>
      <c r="K113" s="33">
        <f t="shared" si="26"/>
        <v>191.72150000000002</v>
      </c>
      <c r="L113" s="33" t="s">
        <v>53</v>
      </c>
      <c r="M113" s="33">
        <f t="shared" si="32"/>
        <v>95.17</v>
      </c>
      <c r="N113" s="33">
        <f t="shared" si="33"/>
        <v>191.72150000000002</v>
      </c>
      <c r="O113" s="33" t="str">
        <f t="shared" si="34"/>
        <v>Medicaid APG</v>
      </c>
      <c r="P113" s="33">
        <f t="shared" si="35"/>
        <v>95.17</v>
      </c>
      <c r="Q113" s="33" t="str">
        <f t="shared" si="36"/>
        <v>Medicaid APG</v>
      </c>
      <c r="R113" s="33">
        <f t="shared" si="37"/>
        <v>230.25</v>
      </c>
      <c r="S113" s="33">
        <f t="shared" si="27"/>
        <v>230.25</v>
      </c>
      <c r="T113" s="33">
        <f t="shared" si="38"/>
        <v>95.17</v>
      </c>
      <c r="U113" s="33">
        <f t="shared" si="39"/>
        <v>95.17</v>
      </c>
      <c r="V113" s="33">
        <f t="shared" si="40"/>
        <v>95.17</v>
      </c>
      <c r="W113" s="33" t="s">
        <v>53</v>
      </c>
      <c r="X113" s="33">
        <f t="shared" si="41"/>
        <v>95.17</v>
      </c>
      <c r="Y113" s="33">
        <f t="shared" si="28"/>
        <v>217.97</v>
      </c>
      <c r="Z113" s="33">
        <f t="shared" si="42"/>
        <v>95.17</v>
      </c>
      <c r="AA113" s="33" t="s">
        <v>53</v>
      </c>
      <c r="AB113" s="37">
        <f t="shared" si="43"/>
        <v>95.17</v>
      </c>
      <c r="AC113" s="37">
        <f t="shared" si="44"/>
        <v>199.55</v>
      </c>
      <c r="AD113" s="33" t="s">
        <v>53</v>
      </c>
      <c r="AE113" s="31">
        <f t="shared" si="45"/>
        <v>95.17</v>
      </c>
      <c r="AF113" s="33" t="s">
        <v>53</v>
      </c>
      <c r="AG113" s="38">
        <f t="shared" si="48"/>
        <v>252.423075</v>
      </c>
      <c r="AH113" s="32">
        <f t="shared" si="46"/>
        <v>252.423075</v>
      </c>
      <c r="AI113" s="33">
        <f t="shared" si="47"/>
        <v>307</v>
      </c>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7"/>
      <c r="CK113" s="7"/>
      <c r="CL113" s="7"/>
      <c r="CM113" s="7"/>
      <c r="CN113" s="7"/>
      <c r="CO113" s="7"/>
      <c r="CP113" s="7"/>
      <c r="CQ113" s="7"/>
      <c r="CR113" s="7"/>
      <c r="CS113" s="7"/>
      <c r="CT113" s="7"/>
      <c r="CU113" s="7"/>
    </row>
    <row r="114" spans="1:99" s="8" customFormat="1" ht="15">
      <c r="A114" s="113"/>
      <c r="B114" s="35">
        <v>80881</v>
      </c>
      <c r="C114" s="29">
        <v>81002</v>
      </c>
      <c r="D114" s="30" t="s">
        <v>158</v>
      </c>
      <c r="E114" s="36" t="s">
        <v>163</v>
      </c>
      <c r="F114" s="13">
        <v>37</v>
      </c>
      <c r="G114" s="13">
        <f t="shared" si="29"/>
        <v>20.0725</v>
      </c>
      <c r="H114" s="33">
        <f t="shared" si="30"/>
        <v>11.47</v>
      </c>
      <c r="I114" s="33">
        <f t="shared" si="25"/>
        <v>24.05</v>
      </c>
      <c r="J114" s="33">
        <f t="shared" si="31"/>
        <v>12.043500000000002</v>
      </c>
      <c r="K114" s="33">
        <f t="shared" si="26"/>
        <v>23.1065</v>
      </c>
      <c r="L114" s="33" t="s">
        <v>53</v>
      </c>
      <c r="M114" s="33">
        <f t="shared" si="32"/>
        <v>11.47</v>
      </c>
      <c r="N114" s="33">
        <f t="shared" si="33"/>
        <v>23.1065</v>
      </c>
      <c r="O114" s="33" t="str">
        <f t="shared" si="34"/>
        <v>NONCOVERED</v>
      </c>
      <c r="P114" s="33">
        <f t="shared" si="35"/>
        <v>11.47</v>
      </c>
      <c r="Q114" s="33" t="str">
        <f t="shared" si="36"/>
        <v>NONCOVERED</v>
      </c>
      <c r="R114" s="33">
        <f t="shared" si="37"/>
        <v>27.75</v>
      </c>
      <c r="S114" s="33">
        <f t="shared" si="27"/>
        <v>27.75</v>
      </c>
      <c r="T114" s="33">
        <f t="shared" si="38"/>
        <v>11.47</v>
      </c>
      <c r="U114" s="33">
        <f t="shared" si="39"/>
        <v>11.47</v>
      </c>
      <c r="V114" s="33">
        <f t="shared" si="40"/>
        <v>11.47</v>
      </c>
      <c r="W114" s="33" t="s">
        <v>56</v>
      </c>
      <c r="X114" s="33">
        <f t="shared" si="41"/>
        <v>11.47</v>
      </c>
      <c r="Y114" s="33">
        <f t="shared" si="28"/>
        <v>26.27</v>
      </c>
      <c r="Z114" s="33">
        <f t="shared" si="42"/>
        <v>11.47</v>
      </c>
      <c r="AA114" s="33" t="s">
        <v>53</v>
      </c>
      <c r="AB114" s="37">
        <f t="shared" si="43"/>
        <v>11.47</v>
      </c>
      <c r="AC114" s="37">
        <f t="shared" si="44"/>
        <v>24.05</v>
      </c>
      <c r="AD114" s="33" t="s">
        <v>53</v>
      </c>
      <c r="AE114" s="31">
        <f t="shared" si="45"/>
        <v>11.47</v>
      </c>
      <c r="AF114" s="33" t="s">
        <v>53</v>
      </c>
      <c r="AG114" s="38">
        <f t="shared" si="48"/>
        <v>30.422325</v>
      </c>
      <c r="AH114" s="32">
        <f t="shared" si="46"/>
        <v>30.422325</v>
      </c>
      <c r="AI114" s="33">
        <f t="shared" si="47"/>
        <v>37</v>
      </c>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7"/>
      <c r="CK114" s="7"/>
      <c r="CL114" s="7"/>
      <c r="CM114" s="7"/>
      <c r="CN114" s="7"/>
      <c r="CO114" s="7"/>
      <c r="CP114" s="7"/>
      <c r="CQ114" s="7"/>
      <c r="CR114" s="7"/>
      <c r="CS114" s="7"/>
      <c r="CT114" s="7"/>
      <c r="CU114" s="7"/>
    </row>
    <row r="115" spans="1:99" s="8" customFormat="1" ht="15">
      <c r="A115" s="113"/>
      <c r="B115" s="35">
        <v>81002</v>
      </c>
      <c r="C115" s="35">
        <v>81002</v>
      </c>
      <c r="D115" s="30" t="s">
        <v>158</v>
      </c>
      <c r="E115" s="36" t="s">
        <v>164</v>
      </c>
      <c r="F115" s="13">
        <v>41</v>
      </c>
      <c r="G115" s="13">
        <f t="shared" si="29"/>
        <v>22.2425</v>
      </c>
      <c r="H115" s="33">
        <f t="shared" si="30"/>
        <v>12.709999999999999</v>
      </c>
      <c r="I115" s="33">
        <f t="shared" si="25"/>
        <v>26.650000000000002</v>
      </c>
      <c r="J115" s="33">
        <f t="shared" si="31"/>
        <v>13.3455</v>
      </c>
      <c r="K115" s="33">
        <f t="shared" si="26"/>
        <v>25.6045</v>
      </c>
      <c r="L115" s="33">
        <v>2.96</v>
      </c>
      <c r="M115" s="33">
        <f t="shared" si="32"/>
        <v>12.709999999999999</v>
      </c>
      <c r="N115" s="33">
        <f t="shared" si="33"/>
        <v>25.6045</v>
      </c>
      <c r="O115" s="33">
        <f t="shared" si="34"/>
        <v>2</v>
      </c>
      <c r="P115" s="33">
        <f t="shared" si="35"/>
        <v>12.709999999999999</v>
      </c>
      <c r="Q115" s="33">
        <f t="shared" si="36"/>
        <v>2</v>
      </c>
      <c r="R115" s="33">
        <f t="shared" si="37"/>
        <v>30.75</v>
      </c>
      <c r="S115" s="33">
        <f t="shared" si="27"/>
        <v>30.75</v>
      </c>
      <c r="T115" s="33">
        <f t="shared" si="38"/>
        <v>12.709999999999999</v>
      </c>
      <c r="U115" s="33">
        <f t="shared" si="39"/>
        <v>12.709999999999999</v>
      </c>
      <c r="V115" s="33">
        <f t="shared" si="40"/>
        <v>12.709999999999999</v>
      </c>
      <c r="W115" s="33">
        <v>2</v>
      </c>
      <c r="X115" s="33">
        <f t="shared" si="41"/>
        <v>12.709999999999999</v>
      </c>
      <c r="Y115" s="33">
        <f t="shared" si="28"/>
        <v>29.11</v>
      </c>
      <c r="Z115" s="33">
        <f t="shared" si="42"/>
        <v>12.709999999999999</v>
      </c>
      <c r="AA115" s="33" t="s">
        <v>53</v>
      </c>
      <c r="AB115" s="37">
        <f t="shared" si="43"/>
        <v>12.709999999999999</v>
      </c>
      <c r="AC115" s="37">
        <f t="shared" si="44"/>
        <v>26.650000000000002</v>
      </c>
      <c r="AD115" s="33" t="s">
        <v>53</v>
      </c>
      <c r="AE115" s="31">
        <f t="shared" si="45"/>
        <v>12.709999999999999</v>
      </c>
      <c r="AF115" s="33" t="s">
        <v>53</v>
      </c>
      <c r="AG115" s="38">
        <f t="shared" si="48"/>
        <v>33.711225</v>
      </c>
      <c r="AH115" s="32">
        <f t="shared" si="46"/>
        <v>33.711225</v>
      </c>
      <c r="AI115" s="33">
        <f t="shared" si="47"/>
        <v>41</v>
      </c>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7"/>
      <c r="CK115" s="7"/>
      <c r="CL115" s="7"/>
      <c r="CM115" s="7"/>
      <c r="CN115" s="7"/>
      <c r="CO115" s="7"/>
      <c r="CP115" s="7"/>
      <c r="CQ115" s="7"/>
      <c r="CR115" s="7"/>
      <c r="CS115" s="7"/>
      <c r="CT115" s="7"/>
      <c r="CU115" s="7"/>
    </row>
    <row r="116" spans="1:99" s="8" customFormat="1" ht="15">
      <c r="A116" s="113"/>
      <c r="B116" s="35">
        <v>81005</v>
      </c>
      <c r="C116" s="29">
        <v>81000</v>
      </c>
      <c r="D116" s="30" t="s">
        <v>158</v>
      </c>
      <c r="E116" s="36" t="s">
        <v>165</v>
      </c>
      <c r="F116" s="13">
        <v>50</v>
      </c>
      <c r="G116" s="13">
        <f t="shared" si="29"/>
        <v>27.125</v>
      </c>
      <c r="H116" s="33">
        <f t="shared" si="30"/>
        <v>15.5</v>
      </c>
      <c r="I116" s="33">
        <f t="shared" si="25"/>
        <v>32.5</v>
      </c>
      <c r="J116" s="33">
        <f t="shared" si="31"/>
        <v>16.275000000000002</v>
      </c>
      <c r="K116" s="33">
        <f t="shared" si="26"/>
        <v>31.225</v>
      </c>
      <c r="L116" s="33">
        <v>2.05</v>
      </c>
      <c r="M116" s="33">
        <f t="shared" si="32"/>
        <v>15.5</v>
      </c>
      <c r="N116" s="33">
        <f t="shared" si="33"/>
        <v>31.225</v>
      </c>
      <c r="O116" s="33" t="str">
        <f t="shared" si="34"/>
        <v>NONCOVERED</v>
      </c>
      <c r="P116" s="33">
        <f t="shared" si="35"/>
        <v>15.5</v>
      </c>
      <c r="Q116" s="33" t="str">
        <f t="shared" si="36"/>
        <v>NONCOVERED</v>
      </c>
      <c r="R116" s="33">
        <f t="shared" si="37"/>
        <v>37.5</v>
      </c>
      <c r="S116" s="33">
        <f t="shared" si="27"/>
        <v>37.5</v>
      </c>
      <c r="T116" s="33">
        <f t="shared" si="38"/>
        <v>15.5</v>
      </c>
      <c r="U116" s="33">
        <f t="shared" si="39"/>
        <v>15.5</v>
      </c>
      <c r="V116" s="33">
        <f t="shared" si="40"/>
        <v>15.5</v>
      </c>
      <c r="W116" s="33" t="s">
        <v>56</v>
      </c>
      <c r="X116" s="33">
        <f t="shared" si="41"/>
        <v>15.5</v>
      </c>
      <c r="Y116" s="33">
        <f t="shared" si="28"/>
        <v>35.5</v>
      </c>
      <c r="Z116" s="33">
        <f t="shared" si="42"/>
        <v>15.5</v>
      </c>
      <c r="AA116" s="33" t="s">
        <v>53</v>
      </c>
      <c r="AB116" s="37">
        <f t="shared" si="43"/>
        <v>15.5</v>
      </c>
      <c r="AC116" s="37">
        <f t="shared" si="44"/>
        <v>32.5</v>
      </c>
      <c r="AD116" s="33" t="s">
        <v>53</v>
      </c>
      <c r="AE116" s="31">
        <f t="shared" si="45"/>
        <v>15.5</v>
      </c>
      <c r="AF116" s="33" t="s">
        <v>53</v>
      </c>
      <c r="AG116" s="38">
        <f t="shared" si="48"/>
        <v>41.11125</v>
      </c>
      <c r="AH116" s="32">
        <f t="shared" si="46"/>
        <v>41.11125</v>
      </c>
      <c r="AI116" s="33">
        <f t="shared" si="47"/>
        <v>50</v>
      </c>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7"/>
      <c r="CK116" s="7"/>
      <c r="CL116" s="7"/>
      <c r="CM116" s="7"/>
      <c r="CN116" s="7"/>
      <c r="CO116" s="7"/>
      <c r="CP116" s="7"/>
      <c r="CQ116" s="7"/>
      <c r="CR116" s="7"/>
      <c r="CS116" s="7"/>
      <c r="CT116" s="7"/>
      <c r="CU116" s="7"/>
    </row>
    <row r="117" spans="1:99" s="8" customFormat="1" ht="15">
      <c r="A117" s="113"/>
      <c r="B117" s="35">
        <v>81021</v>
      </c>
      <c r="C117" s="35">
        <v>81021</v>
      </c>
      <c r="D117" s="30" t="s">
        <v>158</v>
      </c>
      <c r="E117" s="36" t="s">
        <v>166</v>
      </c>
      <c r="F117" s="13">
        <v>801</v>
      </c>
      <c r="G117" s="13">
        <f t="shared" si="29"/>
        <v>434.5425</v>
      </c>
      <c r="H117" s="33">
        <f t="shared" si="30"/>
        <v>248.31</v>
      </c>
      <c r="I117" s="33">
        <f t="shared" si="25"/>
        <v>520.65</v>
      </c>
      <c r="J117" s="33">
        <f t="shared" si="31"/>
        <v>260.7255</v>
      </c>
      <c r="K117" s="33">
        <f t="shared" si="26"/>
        <v>500.22450000000003</v>
      </c>
      <c r="L117" s="33" t="s">
        <v>53</v>
      </c>
      <c r="M117" s="33">
        <f t="shared" si="32"/>
        <v>248.31</v>
      </c>
      <c r="N117" s="33">
        <f t="shared" si="33"/>
        <v>500.22450000000003</v>
      </c>
      <c r="O117" s="33" t="str">
        <f t="shared" si="34"/>
        <v>Medicaid APG</v>
      </c>
      <c r="P117" s="33">
        <f t="shared" si="35"/>
        <v>248.31</v>
      </c>
      <c r="Q117" s="33" t="str">
        <f t="shared" si="36"/>
        <v>Medicaid APG</v>
      </c>
      <c r="R117" s="33">
        <f t="shared" si="37"/>
        <v>600.75</v>
      </c>
      <c r="S117" s="33">
        <f t="shared" si="27"/>
        <v>600.75</v>
      </c>
      <c r="T117" s="33">
        <f t="shared" si="38"/>
        <v>248.31</v>
      </c>
      <c r="U117" s="33">
        <f t="shared" si="39"/>
        <v>248.31</v>
      </c>
      <c r="V117" s="33">
        <f t="shared" si="40"/>
        <v>248.31</v>
      </c>
      <c r="W117" s="33" t="s">
        <v>53</v>
      </c>
      <c r="X117" s="33">
        <f t="shared" si="41"/>
        <v>248.31</v>
      </c>
      <c r="Y117" s="33">
        <f t="shared" si="28"/>
        <v>568.7099999999999</v>
      </c>
      <c r="Z117" s="33">
        <f t="shared" si="42"/>
        <v>248.31</v>
      </c>
      <c r="AA117" s="33" t="s">
        <v>53</v>
      </c>
      <c r="AB117" s="37">
        <f t="shared" si="43"/>
        <v>248.31</v>
      </c>
      <c r="AC117" s="37">
        <f t="shared" si="44"/>
        <v>520.65</v>
      </c>
      <c r="AD117" s="33" t="s">
        <v>53</v>
      </c>
      <c r="AE117" s="31">
        <f t="shared" si="45"/>
        <v>248.31</v>
      </c>
      <c r="AF117" s="33" t="s">
        <v>53</v>
      </c>
      <c r="AG117" s="38">
        <f t="shared" si="48"/>
        <v>658.602225</v>
      </c>
      <c r="AH117" s="32">
        <f t="shared" si="46"/>
        <v>658.602225</v>
      </c>
      <c r="AI117" s="33">
        <f t="shared" si="47"/>
        <v>801</v>
      </c>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7"/>
      <c r="CK117" s="7"/>
      <c r="CL117" s="7"/>
      <c r="CM117" s="7"/>
      <c r="CN117" s="7"/>
      <c r="CO117" s="7"/>
      <c r="CP117" s="7"/>
      <c r="CQ117" s="7"/>
      <c r="CR117" s="7"/>
      <c r="CS117" s="7"/>
      <c r="CT117" s="7"/>
      <c r="CU117" s="7"/>
    </row>
    <row r="118" spans="1:99" s="8" customFormat="1" ht="15">
      <c r="A118" s="113"/>
      <c r="B118" s="35">
        <v>81436</v>
      </c>
      <c r="C118" s="35">
        <v>81436</v>
      </c>
      <c r="D118" s="30" t="s">
        <v>158</v>
      </c>
      <c r="E118" s="36" t="s">
        <v>167</v>
      </c>
      <c r="F118" s="13">
        <v>437</v>
      </c>
      <c r="G118" s="13">
        <f t="shared" si="29"/>
        <v>237.0725</v>
      </c>
      <c r="H118" s="33">
        <f t="shared" si="30"/>
        <v>135.47</v>
      </c>
      <c r="I118" s="33">
        <f t="shared" si="25"/>
        <v>284.05</v>
      </c>
      <c r="J118" s="33">
        <f t="shared" si="31"/>
        <v>142.2435</v>
      </c>
      <c r="K118" s="33">
        <f t="shared" si="26"/>
        <v>272.90650000000005</v>
      </c>
      <c r="L118" s="33">
        <v>552.41</v>
      </c>
      <c r="M118" s="33">
        <f t="shared" si="32"/>
        <v>135.47</v>
      </c>
      <c r="N118" s="33">
        <f t="shared" si="33"/>
        <v>272.90650000000005</v>
      </c>
      <c r="O118" s="33" t="str">
        <f t="shared" si="34"/>
        <v>Medicaid APG</v>
      </c>
      <c r="P118" s="33">
        <f t="shared" si="35"/>
        <v>135.47</v>
      </c>
      <c r="Q118" s="33" t="str">
        <f t="shared" si="36"/>
        <v>Medicaid APG</v>
      </c>
      <c r="R118" s="33">
        <f t="shared" si="37"/>
        <v>327.75</v>
      </c>
      <c r="S118" s="33">
        <f t="shared" si="27"/>
        <v>327.75</v>
      </c>
      <c r="T118" s="33">
        <f t="shared" si="38"/>
        <v>135.47</v>
      </c>
      <c r="U118" s="33">
        <f t="shared" si="39"/>
        <v>135.47</v>
      </c>
      <c r="V118" s="33">
        <f t="shared" si="40"/>
        <v>135.47</v>
      </c>
      <c r="W118" s="33" t="s">
        <v>53</v>
      </c>
      <c r="X118" s="33">
        <f t="shared" si="41"/>
        <v>135.47</v>
      </c>
      <c r="Y118" s="33">
        <f t="shared" si="28"/>
        <v>310.27</v>
      </c>
      <c r="Z118" s="33">
        <f t="shared" si="42"/>
        <v>135.47</v>
      </c>
      <c r="AA118" s="33" t="s">
        <v>53</v>
      </c>
      <c r="AB118" s="37">
        <f t="shared" si="43"/>
        <v>135.47</v>
      </c>
      <c r="AC118" s="37">
        <f t="shared" si="44"/>
        <v>284.05</v>
      </c>
      <c r="AD118" s="33" t="s">
        <v>53</v>
      </c>
      <c r="AE118" s="31">
        <f t="shared" si="45"/>
        <v>135.47</v>
      </c>
      <c r="AF118" s="33" t="s">
        <v>53</v>
      </c>
      <c r="AG118" s="38">
        <f t="shared" si="48"/>
        <v>359.312325</v>
      </c>
      <c r="AH118" s="32">
        <f t="shared" si="46"/>
        <v>359.312325</v>
      </c>
      <c r="AI118" s="33">
        <f t="shared" si="47"/>
        <v>437</v>
      </c>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7"/>
      <c r="CK118" s="7"/>
      <c r="CL118" s="7"/>
      <c r="CM118" s="7"/>
      <c r="CN118" s="7"/>
      <c r="CO118" s="7"/>
      <c r="CP118" s="7"/>
      <c r="CQ118" s="7"/>
      <c r="CR118" s="7"/>
      <c r="CS118" s="7"/>
      <c r="CT118" s="7"/>
      <c r="CU118" s="7"/>
    </row>
    <row r="119" spans="1:99" s="8" customFormat="1" ht="15">
      <c r="A119" s="113"/>
      <c r="B119" s="35">
        <v>81543</v>
      </c>
      <c r="C119" s="35">
        <v>81543</v>
      </c>
      <c r="D119" s="30" t="s">
        <v>158</v>
      </c>
      <c r="E119" s="36" t="s">
        <v>168</v>
      </c>
      <c r="F119" s="13">
        <v>97</v>
      </c>
      <c r="G119" s="13">
        <f t="shared" si="29"/>
        <v>52.6225</v>
      </c>
      <c r="H119" s="33">
        <f t="shared" si="30"/>
        <v>30.07</v>
      </c>
      <c r="I119" s="33">
        <f t="shared" si="25"/>
        <v>63.050000000000004</v>
      </c>
      <c r="J119" s="33">
        <f t="shared" si="31"/>
        <v>31.573500000000003</v>
      </c>
      <c r="K119" s="33">
        <f t="shared" si="26"/>
        <v>60.5765</v>
      </c>
      <c r="L119" s="33" t="s">
        <v>53</v>
      </c>
      <c r="M119" s="33">
        <f t="shared" si="32"/>
        <v>30.07</v>
      </c>
      <c r="N119" s="33">
        <f t="shared" si="33"/>
        <v>60.5765</v>
      </c>
      <c r="O119" s="33" t="str">
        <f t="shared" si="34"/>
        <v>Medicaid APG</v>
      </c>
      <c r="P119" s="33">
        <f t="shared" si="35"/>
        <v>30.07</v>
      </c>
      <c r="Q119" s="33" t="str">
        <f t="shared" si="36"/>
        <v>Medicaid APG</v>
      </c>
      <c r="R119" s="33">
        <f t="shared" si="37"/>
        <v>72.75</v>
      </c>
      <c r="S119" s="33">
        <f t="shared" si="27"/>
        <v>72.75</v>
      </c>
      <c r="T119" s="33">
        <f t="shared" si="38"/>
        <v>30.07</v>
      </c>
      <c r="U119" s="33">
        <f t="shared" si="39"/>
        <v>30.07</v>
      </c>
      <c r="V119" s="33">
        <f t="shared" si="40"/>
        <v>30.07</v>
      </c>
      <c r="W119" s="33" t="s">
        <v>53</v>
      </c>
      <c r="X119" s="33">
        <f t="shared" si="41"/>
        <v>30.07</v>
      </c>
      <c r="Y119" s="33">
        <f t="shared" si="28"/>
        <v>68.86999999999999</v>
      </c>
      <c r="Z119" s="33">
        <f t="shared" si="42"/>
        <v>30.07</v>
      </c>
      <c r="AA119" s="33" t="s">
        <v>53</v>
      </c>
      <c r="AB119" s="37">
        <f t="shared" si="43"/>
        <v>30.07</v>
      </c>
      <c r="AC119" s="37">
        <f t="shared" si="44"/>
        <v>63.050000000000004</v>
      </c>
      <c r="AD119" s="33" t="s">
        <v>53</v>
      </c>
      <c r="AE119" s="31">
        <f t="shared" si="45"/>
        <v>30.07</v>
      </c>
      <c r="AF119" s="33" t="s">
        <v>53</v>
      </c>
      <c r="AG119" s="38">
        <f t="shared" si="48"/>
        <v>79.755825</v>
      </c>
      <c r="AH119" s="32">
        <f t="shared" si="46"/>
        <v>79.755825</v>
      </c>
      <c r="AI119" s="33">
        <f t="shared" si="47"/>
        <v>97</v>
      </c>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7"/>
      <c r="CK119" s="7"/>
      <c r="CL119" s="7"/>
      <c r="CM119" s="7"/>
      <c r="CN119" s="7"/>
      <c r="CO119" s="7"/>
      <c r="CP119" s="7"/>
      <c r="CQ119" s="7"/>
      <c r="CR119" s="7"/>
      <c r="CS119" s="7"/>
      <c r="CT119" s="7"/>
      <c r="CU119" s="7"/>
    </row>
    <row r="120" spans="1:99" s="8" customFormat="1" ht="15">
      <c r="A120" s="113"/>
      <c r="B120" s="35">
        <v>88140</v>
      </c>
      <c r="C120" s="35">
        <v>88140</v>
      </c>
      <c r="D120" s="30" t="s">
        <v>158</v>
      </c>
      <c r="E120" s="36" t="s">
        <v>169</v>
      </c>
      <c r="F120" s="13">
        <v>255</v>
      </c>
      <c r="G120" s="13">
        <f t="shared" si="29"/>
        <v>138.3375</v>
      </c>
      <c r="H120" s="33">
        <f t="shared" si="30"/>
        <v>79.05</v>
      </c>
      <c r="I120" s="33">
        <f t="shared" si="25"/>
        <v>165.75</v>
      </c>
      <c r="J120" s="33">
        <f t="shared" si="31"/>
        <v>83.0025</v>
      </c>
      <c r="K120" s="33">
        <f t="shared" si="26"/>
        <v>159.2475</v>
      </c>
      <c r="L120" s="33">
        <v>7.55</v>
      </c>
      <c r="M120" s="33">
        <f t="shared" si="32"/>
        <v>79.05</v>
      </c>
      <c r="N120" s="33">
        <f t="shared" si="33"/>
        <v>159.2475</v>
      </c>
      <c r="O120" s="33" t="str">
        <f t="shared" si="34"/>
        <v>Medicaid APG</v>
      </c>
      <c r="P120" s="33">
        <f t="shared" si="35"/>
        <v>79.05</v>
      </c>
      <c r="Q120" s="33" t="str">
        <f t="shared" si="36"/>
        <v>Medicaid APG</v>
      </c>
      <c r="R120" s="33">
        <f t="shared" si="37"/>
        <v>191.25</v>
      </c>
      <c r="S120" s="33">
        <f t="shared" si="27"/>
        <v>191.25</v>
      </c>
      <c r="T120" s="33">
        <f t="shared" si="38"/>
        <v>79.05</v>
      </c>
      <c r="U120" s="33">
        <f t="shared" si="39"/>
        <v>79.05</v>
      </c>
      <c r="V120" s="33">
        <f t="shared" si="40"/>
        <v>79.05</v>
      </c>
      <c r="W120" s="33" t="s">
        <v>53</v>
      </c>
      <c r="X120" s="33">
        <f t="shared" si="41"/>
        <v>79.05</v>
      </c>
      <c r="Y120" s="33">
        <f t="shared" si="28"/>
        <v>181.04999999999998</v>
      </c>
      <c r="Z120" s="33">
        <f t="shared" si="42"/>
        <v>79.05</v>
      </c>
      <c r="AA120" s="33" t="s">
        <v>53</v>
      </c>
      <c r="AB120" s="37">
        <f t="shared" si="43"/>
        <v>79.05</v>
      </c>
      <c r="AC120" s="37">
        <f t="shared" si="44"/>
        <v>165.75</v>
      </c>
      <c r="AD120" s="33" t="s">
        <v>53</v>
      </c>
      <c r="AE120" s="31">
        <f t="shared" si="45"/>
        <v>79.05</v>
      </c>
      <c r="AF120" s="33" t="s">
        <v>53</v>
      </c>
      <c r="AG120" s="38">
        <f t="shared" si="48"/>
        <v>209.667375</v>
      </c>
      <c r="AH120" s="32">
        <f t="shared" si="46"/>
        <v>209.667375</v>
      </c>
      <c r="AI120" s="33">
        <f t="shared" si="47"/>
        <v>255</v>
      </c>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7"/>
      <c r="CK120" s="7"/>
      <c r="CL120" s="7"/>
      <c r="CM120" s="7"/>
      <c r="CN120" s="7"/>
      <c r="CO120" s="7"/>
      <c r="CP120" s="7"/>
      <c r="CQ120" s="7"/>
      <c r="CR120" s="7"/>
      <c r="CS120" s="7"/>
      <c r="CT120" s="7"/>
      <c r="CU120" s="7"/>
    </row>
    <row r="121" spans="1:99" s="8" customFormat="1" ht="15">
      <c r="A121" s="113"/>
      <c r="B121" s="35">
        <v>88342</v>
      </c>
      <c r="C121" s="35">
        <v>88342</v>
      </c>
      <c r="D121" s="30" t="s">
        <v>158</v>
      </c>
      <c r="E121" s="36" t="s">
        <v>170</v>
      </c>
      <c r="F121" s="13">
        <v>149</v>
      </c>
      <c r="G121" s="13">
        <f t="shared" si="29"/>
        <v>80.8325</v>
      </c>
      <c r="H121" s="33">
        <f t="shared" si="30"/>
        <v>46.19</v>
      </c>
      <c r="I121" s="33">
        <f t="shared" si="25"/>
        <v>96.85000000000001</v>
      </c>
      <c r="J121" s="33">
        <f t="shared" si="31"/>
        <v>48.4995</v>
      </c>
      <c r="K121" s="33">
        <f t="shared" si="26"/>
        <v>93.05050000000001</v>
      </c>
      <c r="L121" s="33">
        <v>30.83</v>
      </c>
      <c r="M121" s="33">
        <f t="shared" si="32"/>
        <v>46.19</v>
      </c>
      <c r="N121" s="33">
        <f t="shared" si="33"/>
        <v>93.05050000000001</v>
      </c>
      <c r="O121" s="33">
        <f t="shared" si="34"/>
        <v>25.37</v>
      </c>
      <c r="P121" s="33">
        <f t="shared" si="35"/>
        <v>46.19</v>
      </c>
      <c r="Q121" s="33">
        <f t="shared" si="36"/>
        <v>25.37</v>
      </c>
      <c r="R121" s="33">
        <f t="shared" si="37"/>
        <v>111.75</v>
      </c>
      <c r="S121" s="33">
        <f t="shared" si="27"/>
        <v>111.75</v>
      </c>
      <c r="T121" s="33">
        <f t="shared" si="38"/>
        <v>46.19</v>
      </c>
      <c r="U121" s="33">
        <f t="shared" si="39"/>
        <v>46.19</v>
      </c>
      <c r="V121" s="33">
        <f t="shared" si="40"/>
        <v>46.19</v>
      </c>
      <c r="W121" s="33">
        <v>25.37</v>
      </c>
      <c r="X121" s="33">
        <f t="shared" si="41"/>
        <v>46.19</v>
      </c>
      <c r="Y121" s="33">
        <f t="shared" si="28"/>
        <v>105.78999999999999</v>
      </c>
      <c r="Z121" s="33">
        <f t="shared" si="42"/>
        <v>46.19</v>
      </c>
      <c r="AA121" s="33" t="s">
        <v>53</v>
      </c>
      <c r="AB121" s="37">
        <f t="shared" si="43"/>
        <v>46.19</v>
      </c>
      <c r="AC121" s="37">
        <f t="shared" si="44"/>
        <v>96.85000000000001</v>
      </c>
      <c r="AD121" s="33" t="s">
        <v>53</v>
      </c>
      <c r="AE121" s="31">
        <f t="shared" si="45"/>
        <v>46.19</v>
      </c>
      <c r="AF121" s="33" t="s">
        <v>53</v>
      </c>
      <c r="AG121" s="38">
        <f t="shared" si="48"/>
        <v>122.511525</v>
      </c>
      <c r="AH121" s="32">
        <f t="shared" si="46"/>
        <v>122.511525</v>
      </c>
      <c r="AI121" s="33">
        <f t="shared" si="47"/>
        <v>149</v>
      </c>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7"/>
      <c r="CK121" s="7"/>
      <c r="CL121" s="7"/>
      <c r="CM121" s="7"/>
      <c r="CN121" s="7"/>
      <c r="CO121" s="7"/>
      <c r="CP121" s="7"/>
      <c r="CQ121" s="7"/>
      <c r="CR121" s="7"/>
      <c r="CS121" s="7"/>
      <c r="CT121" s="7"/>
      <c r="CU121" s="7"/>
    </row>
    <row r="122" spans="1:99" s="8" customFormat="1" ht="15">
      <c r="A122" s="113" t="s">
        <v>171</v>
      </c>
      <c r="B122" s="35">
        <v>70450</v>
      </c>
      <c r="C122" s="35">
        <v>70450</v>
      </c>
      <c r="D122" s="36" t="s">
        <v>172</v>
      </c>
      <c r="E122" s="36" t="s">
        <v>173</v>
      </c>
      <c r="F122" s="13">
        <v>2346</v>
      </c>
      <c r="G122" s="13">
        <f t="shared" si="29"/>
        <v>1272.705</v>
      </c>
      <c r="H122" s="33">
        <f t="shared" si="30"/>
        <v>727.26</v>
      </c>
      <c r="I122" s="33">
        <f t="shared" si="25"/>
        <v>1524.9</v>
      </c>
      <c r="J122" s="33">
        <f t="shared" si="31"/>
        <v>763.623</v>
      </c>
      <c r="K122" s="33">
        <f t="shared" si="26"/>
        <v>1465.0770000000002</v>
      </c>
      <c r="L122" s="33">
        <f>F122*0.25</f>
        <v>586.5</v>
      </c>
      <c r="M122" s="33">
        <f t="shared" si="32"/>
        <v>727.26</v>
      </c>
      <c r="N122" s="33">
        <f t="shared" si="33"/>
        <v>1465.0770000000002</v>
      </c>
      <c r="O122" s="33">
        <f t="shared" si="34"/>
        <v>126.02</v>
      </c>
      <c r="P122" s="33">
        <f>F122*0.38</f>
        <v>891.48</v>
      </c>
      <c r="Q122" s="33">
        <f t="shared" si="36"/>
        <v>126.02</v>
      </c>
      <c r="R122" s="33">
        <f t="shared" si="37"/>
        <v>1759.5</v>
      </c>
      <c r="S122" s="33">
        <f t="shared" si="27"/>
        <v>1759.5</v>
      </c>
      <c r="T122" s="33">
        <f t="shared" si="38"/>
        <v>727.26</v>
      </c>
      <c r="U122" s="33">
        <f t="shared" si="39"/>
        <v>727.26</v>
      </c>
      <c r="V122" s="33">
        <f t="shared" si="40"/>
        <v>727.26</v>
      </c>
      <c r="W122" s="33">
        <v>126.02</v>
      </c>
      <c r="X122" s="33">
        <f t="shared" si="41"/>
        <v>727.26</v>
      </c>
      <c r="Y122" s="33">
        <f aca="true" t="shared" si="49" ref="Y122:Y131">F122*0.75</f>
        <v>1759.5</v>
      </c>
      <c r="Z122" s="33">
        <f t="shared" si="42"/>
        <v>727.26</v>
      </c>
      <c r="AA122" s="33" t="s">
        <v>53</v>
      </c>
      <c r="AB122" s="37">
        <f t="shared" si="43"/>
        <v>727.26</v>
      </c>
      <c r="AC122" s="37">
        <f t="shared" si="44"/>
        <v>1524.9</v>
      </c>
      <c r="AD122" s="33" t="s">
        <v>53</v>
      </c>
      <c r="AE122" s="31">
        <f t="shared" si="45"/>
        <v>727.26</v>
      </c>
      <c r="AF122" s="33" t="s">
        <v>53</v>
      </c>
      <c r="AG122" s="38">
        <f t="shared" si="48"/>
        <v>1928.93985</v>
      </c>
      <c r="AH122" s="32">
        <f t="shared" si="46"/>
        <v>1928.93985</v>
      </c>
      <c r="AI122" s="33">
        <f t="shared" si="47"/>
        <v>2346</v>
      </c>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7"/>
      <c r="CK122" s="7"/>
      <c r="CL122" s="7"/>
      <c r="CM122" s="7"/>
      <c r="CN122" s="7"/>
      <c r="CO122" s="7"/>
      <c r="CP122" s="7"/>
      <c r="CQ122" s="7"/>
      <c r="CR122" s="7"/>
      <c r="CS122" s="7"/>
      <c r="CT122" s="7"/>
      <c r="CU122" s="7"/>
    </row>
    <row r="123" spans="1:99" s="8" customFormat="1" ht="15">
      <c r="A123" s="113"/>
      <c r="B123" s="35">
        <v>70460</v>
      </c>
      <c r="C123" s="35">
        <v>70460</v>
      </c>
      <c r="D123" s="36" t="s">
        <v>172</v>
      </c>
      <c r="E123" s="36" t="s">
        <v>174</v>
      </c>
      <c r="F123" s="13">
        <v>2764</v>
      </c>
      <c r="G123" s="13">
        <f t="shared" si="29"/>
        <v>1499.47</v>
      </c>
      <c r="H123" s="33">
        <f t="shared" si="30"/>
        <v>856.84</v>
      </c>
      <c r="I123" s="33">
        <f t="shared" si="25"/>
        <v>1796.6000000000001</v>
      </c>
      <c r="J123" s="33">
        <f t="shared" si="31"/>
        <v>899.682</v>
      </c>
      <c r="K123" s="33">
        <f t="shared" si="26"/>
        <v>1726.1180000000002</v>
      </c>
      <c r="L123" s="33">
        <f aca="true" t="shared" si="50" ref="L123:L186">F123*0.25</f>
        <v>691</v>
      </c>
      <c r="M123" s="33">
        <f t="shared" si="32"/>
        <v>856.84</v>
      </c>
      <c r="N123" s="33">
        <f t="shared" si="33"/>
        <v>1726.1180000000002</v>
      </c>
      <c r="O123" s="33">
        <f t="shared" si="34"/>
        <v>164.18</v>
      </c>
      <c r="P123" s="33">
        <f aca="true" t="shared" si="51" ref="P123:P186">F123*0.38</f>
        <v>1050.32</v>
      </c>
      <c r="Q123" s="33">
        <f t="shared" si="36"/>
        <v>164.18</v>
      </c>
      <c r="R123" s="33">
        <f t="shared" si="37"/>
        <v>2073</v>
      </c>
      <c r="S123" s="33">
        <f t="shared" si="27"/>
        <v>2073</v>
      </c>
      <c r="T123" s="33">
        <f t="shared" si="38"/>
        <v>856.84</v>
      </c>
      <c r="U123" s="33">
        <f t="shared" si="39"/>
        <v>856.84</v>
      </c>
      <c r="V123" s="33">
        <f t="shared" si="40"/>
        <v>856.84</v>
      </c>
      <c r="W123" s="33">
        <v>164.18</v>
      </c>
      <c r="X123" s="33">
        <f t="shared" si="41"/>
        <v>856.84</v>
      </c>
      <c r="Y123" s="33">
        <f t="shared" si="49"/>
        <v>2073</v>
      </c>
      <c r="Z123" s="33">
        <f t="shared" si="42"/>
        <v>856.84</v>
      </c>
      <c r="AA123" s="33" t="s">
        <v>53</v>
      </c>
      <c r="AB123" s="37">
        <f t="shared" si="43"/>
        <v>856.84</v>
      </c>
      <c r="AC123" s="37">
        <f t="shared" si="44"/>
        <v>1796.6000000000001</v>
      </c>
      <c r="AD123" s="33" t="s">
        <v>53</v>
      </c>
      <c r="AE123" s="31">
        <f t="shared" si="45"/>
        <v>856.84</v>
      </c>
      <c r="AF123" s="33" t="s">
        <v>53</v>
      </c>
      <c r="AG123" s="38">
        <f t="shared" si="48"/>
        <v>2272.6299</v>
      </c>
      <c r="AH123" s="32">
        <f t="shared" si="46"/>
        <v>2272.6299</v>
      </c>
      <c r="AI123" s="33">
        <f t="shared" si="47"/>
        <v>2764</v>
      </c>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7"/>
      <c r="CK123" s="7"/>
      <c r="CL123" s="7"/>
      <c r="CM123" s="7"/>
      <c r="CN123" s="7"/>
      <c r="CO123" s="7"/>
      <c r="CP123" s="7"/>
      <c r="CQ123" s="7"/>
      <c r="CR123" s="7"/>
      <c r="CS123" s="7"/>
      <c r="CT123" s="7"/>
      <c r="CU123" s="7"/>
    </row>
    <row r="124" spans="1:99" s="8" customFormat="1" ht="15">
      <c r="A124" s="113"/>
      <c r="B124" s="35">
        <v>70470</v>
      </c>
      <c r="C124" s="35">
        <v>70470</v>
      </c>
      <c r="D124" s="36" t="s">
        <v>172</v>
      </c>
      <c r="E124" s="36" t="s">
        <v>175</v>
      </c>
      <c r="F124" s="13">
        <v>3421</v>
      </c>
      <c r="G124" s="13">
        <f t="shared" si="29"/>
        <v>1855.8925</v>
      </c>
      <c r="H124" s="33">
        <f t="shared" si="30"/>
        <v>1060.51</v>
      </c>
      <c r="I124" s="33">
        <f t="shared" si="25"/>
        <v>2223.65</v>
      </c>
      <c r="J124" s="33">
        <f t="shared" si="31"/>
        <v>1113.5355</v>
      </c>
      <c r="K124" s="33">
        <f t="shared" si="26"/>
        <v>2136.4145000000003</v>
      </c>
      <c r="L124" s="33">
        <f t="shared" si="50"/>
        <v>855.25</v>
      </c>
      <c r="M124" s="33">
        <f t="shared" si="32"/>
        <v>1060.51</v>
      </c>
      <c r="N124" s="33">
        <f t="shared" si="33"/>
        <v>2136.4145000000003</v>
      </c>
      <c r="O124" s="33">
        <f t="shared" si="34"/>
        <v>198.76</v>
      </c>
      <c r="P124" s="33">
        <f t="shared" si="51"/>
        <v>1299.98</v>
      </c>
      <c r="Q124" s="33">
        <f t="shared" si="36"/>
        <v>198.76</v>
      </c>
      <c r="R124" s="33">
        <f t="shared" si="37"/>
        <v>2565.75</v>
      </c>
      <c r="S124" s="33">
        <f t="shared" si="27"/>
        <v>2565.75</v>
      </c>
      <c r="T124" s="33">
        <f t="shared" si="38"/>
        <v>1060.51</v>
      </c>
      <c r="U124" s="33">
        <f t="shared" si="39"/>
        <v>1060.51</v>
      </c>
      <c r="V124" s="33">
        <f t="shared" si="40"/>
        <v>1060.51</v>
      </c>
      <c r="W124" s="33">
        <v>198.76</v>
      </c>
      <c r="X124" s="33">
        <f t="shared" si="41"/>
        <v>1060.51</v>
      </c>
      <c r="Y124" s="33">
        <f t="shared" si="49"/>
        <v>2565.75</v>
      </c>
      <c r="Z124" s="33">
        <f t="shared" si="42"/>
        <v>1060.51</v>
      </c>
      <c r="AA124" s="33" t="s">
        <v>53</v>
      </c>
      <c r="AB124" s="37">
        <f t="shared" si="43"/>
        <v>1060.51</v>
      </c>
      <c r="AC124" s="37">
        <f t="shared" si="44"/>
        <v>2223.65</v>
      </c>
      <c r="AD124" s="33" t="s">
        <v>53</v>
      </c>
      <c r="AE124" s="31">
        <f t="shared" si="45"/>
        <v>1060.51</v>
      </c>
      <c r="AF124" s="33" t="s">
        <v>53</v>
      </c>
      <c r="AG124" s="38">
        <f t="shared" si="48"/>
        <v>2812.831725</v>
      </c>
      <c r="AH124" s="32">
        <f t="shared" si="46"/>
        <v>2812.831725</v>
      </c>
      <c r="AI124" s="33">
        <f t="shared" si="47"/>
        <v>3421</v>
      </c>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7"/>
      <c r="CK124" s="7"/>
      <c r="CL124" s="7"/>
      <c r="CM124" s="7"/>
      <c r="CN124" s="7"/>
      <c r="CO124" s="7"/>
      <c r="CP124" s="7"/>
      <c r="CQ124" s="7"/>
      <c r="CR124" s="7"/>
      <c r="CS124" s="7"/>
      <c r="CT124" s="7"/>
      <c r="CU124" s="7"/>
    </row>
    <row r="125" spans="1:99" s="8" customFormat="1" ht="15">
      <c r="A125" s="113"/>
      <c r="B125" s="35">
        <v>72193</v>
      </c>
      <c r="C125" s="35">
        <v>72193</v>
      </c>
      <c r="D125" s="36" t="s">
        <v>172</v>
      </c>
      <c r="E125" s="36" t="s">
        <v>176</v>
      </c>
      <c r="F125" s="13">
        <v>3185</v>
      </c>
      <c r="G125" s="13">
        <f t="shared" si="29"/>
        <v>1727.8625</v>
      </c>
      <c r="H125" s="33">
        <f t="shared" si="30"/>
        <v>987.35</v>
      </c>
      <c r="I125" s="33">
        <f t="shared" si="25"/>
        <v>2070.25</v>
      </c>
      <c r="J125" s="33">
        <f t="shared" si="31"/>
        <v>1036.7175</v>
      </c>
      <c r="K125" s="33">
        <f t="shared" si="26"/>
        <v>1989.0325000000003</v>
      </c>
      <c r="L125" s="33">
        <f t="shared" si="50"/>
        <v>796.25</v>
      </c>
      <c r="M125" s="33">
        <f t="shared" si="32"/>
        <v>987.35</v>
      </c>
      <c r="N125" s="33">
        <f t="shared" si="33"/>
        <v>1989.0325000000003</v>
      </c>
      <c r="O125" s="33">
        <f t="shared" si="34"/>
        <v>188.83</v>
      </c>
      <c r="P125" s="33">
        <f t="shared" si="51"/>
        <v>1210.3</v>
      </c>
      <c r="Q125" s="33">
        <f t="shared" si="36"/>
        <v>188.83</v>
      </c>
      <c r="R125" s="33">
        <f t="shared" si="37"/>
        <v>2388.75</v>
      </c>
      <c r="S125" s="33">
        <f t="shared" si="27"/>
        <v>2388.75</v>
      </c>
      <c r="T125" s="33">
        <f t="shared" si="38"/>
        <v>987.35</v>
      </c>
      <c r="U125" s="33">
        <f t="shared" si="39"/>
        <v>987.35</v>
      </c>
      <c r="V125" s="33">
        <f t="shared" si="40"/>
        <v>987.35</v>
      </c>
      <c r="W125" s="33">
        <v>188.83</v>
      </c>
      <c r="X125" s="33">
        <f t="shared" si="41"/>
        <v>987.35</v>
      </c>
      <c r="Y125" s="33">
        <f t="shared" si="49"/>
        <v>2388.75</v>
      </c>
      <c r="Z125" s="33">
        <f t="shared" si="42"/>
        <v>987.35</v>
      </c>
      <c r="AA125" s="33" t="s">
        <v>53</v>
      </c>
      <c r="AB125" s="37">
        <f t="shared" si="43"/>
        <v>987.35</v>
      </c>
      <c r="AC125" s="37">
        <f t="shared" si="44"/>
        <v>2070.25</v>
      </c>
      <c r="AD125" s="33" t="s">
        <v>53</v>
      </c>
      <c r="AE125" s="31">
        <f t="shared" si="45"/>
        <v>987.35</v>
      </c>
      <c r="AF125" s="33" t="s">
        <v>53</v>
      </c>
      <c r="AG125" s="38">
        <f t="shared" si="48"/>
        <v>2618.786625</v>
      </c>
      <c r="AH125" s="32">
        <f t="shared" si="46"/>
        <v>2618.786625</v>
      </c>
      <c r="AI125" s="33">
        <f t="shared" si="47"/>
        <v>3185</v>
      </c>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7"/>
      <c r="CK125" s="7"/>
      <c r="CL125" s="7"/>
      <c r="CM125" s="7"/>
      <c r="CN125" s="7"/>
      <c r="CO125" s="7"/>
      <c r="CP125" s="7"/>
      <c r="CQ125" s="7"/>
      <c r="CR125" s="7"/>
      <c r="CS125" s="7"/>
      <c r="CT125" s="7"/>
      <c r="CU125" s="7"/>
    </row>
    <row r="126" spans="1:99" s="8" customFormat="1" ht="15">
      <c r="A126" s="113"/>
      <c r="B126" s="35">
        <v>73200</v>
      </c>
      <c r="C126" s="35">
        <v>73200</v>
      </c>
      <c r="D126" s="36" t="s">
        <v>172</v>
      </c>
      <c r="E126" s="36" t="s">
        <v>177</v>
      </c>
      <c r="F126" s="13">
        <v>2103</v>
      </c>
      <c r="G126" s="13">
        <f t="shared" si="29"/>
        <v>1140.8774999999998</v>
      </c>
      <c r="H126" s="33">
        <f t="shared" si="30"/>
        <v>651.93</v>
      </c>
      <c r="I126" s="33">
        <f t="shared" si="25"/>
        <v>1366.95</v>
      </c>
      <c r="J126" s="33">
        <f t="shared" si="31"/>
        <v>684.5264999999999</v>
      </c>
      <c r="K126" s="33">
        <f t="shared" si="26"/>
        <v>1313.3235000000002</v>
      </c>
      <c r="L126" s="33">
        <f t="shared" si="50"/>
        <v>525.75</v>
      </c>
      <c r="M126" s="33">
        <f t="shared" si="32"/>
        <v>651.93</v>
      </c>
      <c r="N126" s="33">
        <f t="shared" si="33"/>
        <v>1313.3235000000002</v>
      </c>
      <c r="O126" s="33">
        <f t="shared" si="34"/>
        <v>195.06</v>
      </c>
      <c r="P126" s="33">
        <f t="shared" si="51"/>
        <v>799.14</v>
      </c>
      <c r="Q126" s="33">
        <f t="shared" si="36"/>
        <v>195.06</v>
      </c>
      <c r="R126" s="33">
        <f t="shared" si="37"/>
        <v>1577.25</v>
      </c>
      <c r="S126" s="33">
        <f t="shared" si="27"/>
        <v>1577.25</v>
      </c>
      <c r="T126" s="33">
        <f t="shared" si="38"/>
        <v>651.93</v>
      </c>
      <c r="U126" s="33">
        <f t="shared" si="39"/>
        <v>651.93</v>
      </c>
      <c r="V126" s="33">
        <f t="shared" si="40"/>
        <v>651.93</v>
      </c>
      <c r="W126" s="33">
        <v>195.06</v>
      </c>
      <c r="X126" s="33">
        <f t="shared" si="41"/>
        <v>651.93</v>
      </c>
      <c r="Y126" s="33">
        <f t="shared" si="49"/>
        <v>1577.25</v>
      </c>
      <c r="Z126" s="33">
        <f t="shared" si="42"/>
        <v>651.93</v>
      </c>
      <c r="AA126" s="33" t="s">
        <v>53</v>
      </c>
      <c r="AB126" s="37">
        <f t="shared" si="43"/>
        <v>651.93</v>
      </c>
      <c r="AC126" s="37">
        <f t="shared" si="44"/>
        <v>1366.95</v>
      </c>
      <c r="AD126" s="33" t="s">
        <v>53</v>
      </c>
      <c r="AE126" s="31">
        <f t="shared" si="45"/>
        <v>651.93</v>
      </c>
      <c r="AF126" s="33" t="s">
        <v>53</v>
      </c>
      <c r="AG126" s="38">
        <f t="shared" si="48"/>
        <v>1729.139175</v>
      </c>
      <c r="AH126" s="32">
        <f t="shared" si="46"/>
        <v>1729.139175</v>
      </c>
      <c r="AI126" s="33">
        <f t="shared" si="47"/>
        <v>2103</v>
      </c>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7"/>
      <c r="CK126" s="7"/>
      <c r="CL126" s="7"/>
      <c r="CM126" s="7"/>
      <c r="CN126" s="7"/>
      <c r="CO126" s="7"/>
      <c r="CP126" s="7"/>
      <c r="CQ126" s="7"/>
      <c r="CR126" s="7"/>
      <c r="CS126" s="7"/>
      <c r="CT126" s="7"/>
      <c r="CU126" s="7"/>
    </row>
    <row r="127" spans="1:99" s="8" customFormat="1" ht="15">
      <c r="A127" s="113"/>
      <c r="B127" s="35">
        <v>73201</v>
      </c>
      <c r="C127" s="35">
        <v>73201</v>
      </c>
      <c r="D127" s="36" t="s">
        <v>172</v>
      </c>
      <c r="E127" s="36" t="s">
        <v>178</v>
      </c>
      <c r="F127" s="13">
        <v>2716</v>
      </c>
      <c r="G127" s="13">
        <f t="shared" si="29"/>
        <v>1473.43</v>
      </c>
      <c r="H127" s="33">
        <f t="shared" si="30"/>
        <v>841.96</v>
      </c>
      <c r="I127" s="33">
        <f t="shared" si="25"/>
        <v>1765.4</v>
      </c>
      <c r="J127" s="33">
        <f t="shared" si="31"/>
        <v>884.0580000000001</v>
      </c>
      <c r="K127" s="33">
        <f t="shared" si="26"/>
        <v>1696.142</v>
      </c>
      <c r="L127" s="33">
        <f t="shared" si="50"/>
        <v>679</v>
      </c>
      <c r="M127" s="33">
        <f t="shared" si="32"/>
        <v>841.96</v>
      </c>
      <c r="N127" s="33">
        <f t="shared" si="33"/>
        <v>1696.142</v>
      </c>
      <c r="O127" s="33">
        <f t="shared" si="34"/>
        <v>192.11</v>
      </c>
      <c r="P127" s="33">
        <f t="shared" si="51"/>
        <v>1032.08</v>
      </c>
      <c r="Q127" s="33">
        <f t="shared" si="36"/>
        <v>192.11</v>
      </c>
      <c r="R127" s="33">
        <f t="shared" si="37"/>
        <v>2037</v>
      </c>
      <c r="S127" s="33">
        <f t="shared" si="27"/>
        <v>2037</v>
      </c>
      <c r="T127" s="33">
        <f t="shared" si="38"/>
        <v>841.96</v>
      </c>
      <c r="U127" s="33">
        <f t="shared" si="39"/>
        <v>841.96</v>
      </c>
      <c r="V127" s="33">
        <f t="shared" si="40"/>
        <v>841.96</v>
      </c>
      <c r="W127" s="33">
        <v>192.11</v>
      </c>
      <c r="X127" s="33">
        <f t="shared" si="41"/>
        <v>841.96</v>
      </c>
      <c r="Y127" s="33">
        <f t="shared" si="49"/>
        <v>2037</v>
      </c>
      <c r="Z127" s="33">
        <f t="shared" si="42"/>
        <v>841.96</v>
      </c>
      <c r="AA127" s="33" t="s">
        <v>53</v>
      </c>
      <c r="AB127" s="37">
        <f t="shared" si="43"/>
        <v>841.96</v>
      </c>
      <c r="AC127" s="37">
        <f t="shared" si="44"/>
        <v>1765.4</v>
      </c>
      <c r="AD127" s="33" t="s">
        <v>53</v>
      </c>
      <c r="AE127" s="31">
        <f t="shared" si="45"/>
        <v>841.96</v>
      </c>
      <c r="AF127" s="33" t="s">
        <v>53</v>
      </c>
      <c r="AG127" s="38">
        <f t="shared" si="48"/>
        <v>2233.1630999999998</v>
      </c>
      <c r="AH127" s="32">
        <f t="shared" si="46"/>
        <v>2233.1630999999998</v>
      </c>
      <c r="AI127" s="33">
        <f t="shared" si="47"/>
        <v>2716</v>
      </c>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7"/>
      <c r="CK127" s="7"/>
      <c r="CL127" s="7"/>
      <c r="CM127" s="7"/>
      <c r="CN127" s="7"/>
      <c r="CO127" s="7"/>
      <c r="CP127" s="7"/>
      <c r="CQ127" s="7"/>
      <c r="CR127" s="7"/>
      <c r="CS127" s="7"/>
      <c r="CT127" s="7"/>
      <c r="CU127" s="7"/>
    </row>
    <row r="128" spans="1:99" s="8" customFormat="1" ht="15">
      <c r="A128" s="113"/>
      <c r="B128" s="35">
        <v>74150</v>
      </c>
      <c r="C128" s="35">
        <v>74150</v>
      </c>
      <c r="D128" s="36" t="s">
        <v>172</v>
      </c>
      <c r="E128" s="36" t="s">
        <v>179</v>
      </c>
      <c r="F128" s="13">
        <v>2346</v>
      </c>
      <c r="G128" s="13">
        <f t="shared" si="29"/>
        <v>1272.705</v>
      </c>
      <c r="H128" s="33">
        <f t="shared" si="30"/>
        <v>727.26</v>
      </c>
      <c r="I128" s="33">
        <f t="shared" si="25"/>
        <v>1524.9</v>
      </c>
      <c r="J128" s="33">
        <f t="shared" si="31"/>
        <v>763.623</v>
      </c>
      <c r="K128" s="33">
        <f t="shared" si="26"/>
        <v>1465.0770000000002</v>
      </c>
      <c r="L128" s="33">
        <f t="shared" si="50"/>
        <v>586.5</v>
      </c>
      <c r="M128" s="33">
        <f t="shared" si="32"/>
        <v>727.26</v>
      </c>
      <c r="N128" s="33">
        <f t="shared" si="33"/>
        <v>1465.0770000000002</v>
      </c>
      <c r="O128" s="33">
        <f t="shared" si="34"/>
        <v>158.14</v>
      </c>
      <c r="P128" s="33">
        <f t="shared" si="51"/>
        <v>891.48</v>
      </c>
      <c r="Q128" s="33">
        <f t="shared" si="36"/>
        <v>158.14</v>
      </c>
      <c r="R128" s="33">
        <f t="shared" si="37"/>
        <v>1759.5</v>
      </c>
      <c r="S128" s="33">
        <f t="shared" si="27"/>
        <v>1759.5</v>
      </c>
      <c r="T128" s="33">
        <f t="shared" si="38"/>
        <v>727.26</v>
      </c>
      <c r="U128" s="33">
        <f t="shared" si="39"/>
        <v>727.26</v>
      </c>
      <c r="V128" s="33">
        <f t="shared" si="40"/>
        <v>727.26</v>
      </c>
      <c r="W128" s="33">
        <v>158.14</v>
      </c>
      <c r="X128" s="33">
        <f t="shared" si="41"/>
        <v>727.26</v>
      </c>
      <c r="Y128" s="33">
        <f t="shared" si="49"/>
        <v>1759.5</v>
      </c>
      <c r="Z128" s="33">
        <f t="shared" si="42"/>
        <v>727.26</v>
      </c>
      <c r="AA128" s="33" t="s">
        <v>53</v>
      </c>
      <c r="AB128" s="37">
        <f t="shared" si="43"/>
        <v>727.26</v>
      </c>
      <c r="AC128" s="37">
        <f t="shared" si="44"/>
        <v>1524.9</v>
      </c>
      <c r="AD128" s="33" t="s">
        <v>53</v>
      </c>
      <c r="AE128" s="31">
        <f t="shared" si="45"/>
        <v>727.26</v>
      </c>
      <c r="AF128" s="33" t="s">
        <v>53</v>
      </c>
      <c r="AG128" s="38">
        <f t="shared" si="48"/>
        <v>1928.93985</v>
      </c>
      <c r="AH128" s="32">
        <f t="shared" si="46"/>
        <v>1928.93985</v>
      </c>
      <c r="AI128" s="33">
        <f t="shared" si="47"/>
        <v>2346</v>
      </c>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7"/>
      <c r="CK128" s="7"/>
      <c r="CL128" s="7"/>
      <c r="CM128" s="7"/>
      <c r="CN128" s="7"/>
      <c r="CO128" s="7"/>
      <c r="CP128" s="7"/>
      <c r="CQ128" s="7"/>
      <c r="CR128" s="7"/>
      <c r="CS128" s="7"/>
      <c r="CT128" s="7"/>
      <c r="CU128" s="7"/>
    </row>
    <row r="129" spans="1:99" s="8" customFormat="1" ht="15">
      <c r="A129" s="113"/>
      <c r="B129" s="35">
        <v>74160</v>
      </c>
      <c r="C129" s="35">
        <v>74160</v>
      </c>
      <c r="D129" s="36" t="s">
        <v>172</v>
      </c>
      <c r="E129" s="36" t="s">
        <v>180</v>
      </c>
      <c r="F129" s="13">
        <v>2908</v>
      </c>
      <c r="G129" s="13">
        <f t="shared" si="29"/>
        <v>1577.5900000000001</v>
      </c>
      <c r="H129" s="33">
        <f t="shared" si="30"/>
        <v>901.48</v>
      </c>
      <c r="I129" s="33">
        <f t="shared" si="25"/>
        <v>1890.2</v>
      </c>
      <c r="J129" s="33">
        <f t="shared" si="31"/>
        <v>946.5540000000001</v>
      </c>
      <c r="K129" s="33">
        <f t="shared" si="26"/>
        <v>1816.046</v>
      </c>
      <c r="L129" s="33">
        <f t="shared" si="50"/>
        <v>727</v>
      </c>
      <c r="M129" s="33">
        <f t="shared" si="32"/>
        <v>901.48</v>
      </c>
      <c r="N129" s="33">
        <f t="shared" si="33"/>
        <v>1816.046</v>
      </c>
      <c r="O129" s="33">
        <f t="shared" si="34"/>
        <v>214.31</v>
      </c>
      <c r="P129" s="33">
        <f t="shared" si="51"/>
        <v>1105.04</v>
      </c>
      <c r="Q129" s="33">
        <f t="shared" si="36"/>
        <v>214.31</v>
      </c>
      <c r="R129" s="33">
        <f t="shared" si="37"/>
        <v>2181</v>
      </c>
      <c r="S129" s="33">
        <f t="shared" si="27"/>
        <v>2181</v>
      </c>
      <c r="T129" s="33">
        <f t="shared" si="38"/>
        <v>901.48</v>
      </c>
      <c r="U129" s="33">
        <f t="shared" si="39"/>
        <v>901.48</v>
      </c>
      <c r="V129" s="33">
        <f t="shared" si="40"/>
        <v>901.48</v>
      </c>
      <c r="W129" s="33">
        <v>214.31</v>
      </c>
      <c r="X129" s="33">
        <f t="shared" si="41"/>
        <v>901.48</v>
      </c>
      <c r="Y129" s="33">
        <f t="shared" si="49"/>
        <v>2181</v>
      </c>
      <c r="Z129" s="33">
        <f t="shared" si="42"/>
        <v>901.48</v>
      </c>
      <c r="AA129" s="33" t="s">
        <v>53</v>
      </c>
      <c r="AB129" s="37">
        <f t="shared" si="43"/>
        <v>901.48</v>
      </c>
      <c r="AC129" s="37">
        <f t="shared" si="44"/>
        <v>1890.2</v>
      </c>
      <c r="AD129" s="33" t="s">
        <v>53</v>
      </c>
      <c r="AE129" s="31">
        <f t="shared" si="45"/>
        <v>901.48</v>
      </c>
      <c r="AF129" s="33" t="s">
        <v>53</v>
      </c>
      <c r="AG129" s="38">
        <f t="shared" si="48"/>
        <v>2391.0303</v>
      </c>
      <c r="AH129" s="32">
        <f t="shared" si="46"/>
        <v>2391.0303</v>
      </c>
      <c r="AI129" s="33">
        <f t="shared" si="47"/>
        <v>2908</v>
      </c>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7"/>
      <c r="CK129" s="7"/>
      <c r="CL129" s="7"/>
      <c r="CM129" s="7"/>
      <c r="CN129" s="7"/>
      <c r="CO129" s="7"/>
      <c r="CP129" s="7"/>
      <c r="CQ129" s="7"/>
      <c r="CR129" s="7"/>
      <c r="CS129" s="7"/>
      <c r="CT129" s="7"/>
      <c r="CU129" s="7"/>
    </row>
    <row r="130" spans="1:99" s="8" customFormat="1" ht="15">
      <c r="A130" s="113"/>
      <c r="B130" s="35">
        <v>74177</v>
      </c>
      <c r="C130" s="35">
        <v>74177</v>
      </c>
      <c r="D130" s="36" t="s">
        <v>172</v>
      </c>
      <c r="E130" s="36" t="s">
        <v>181</v>
      </c>
      <c r="F130" s="13">
        <v>2649</v>
      </c>
      <c r="G130" s="13">
        <f t="shared" si="29"/>
        <v>1437.0825</v>
      </c>
      <c r="H130" s="33">
        <f t="shared" si="30"/>
        <v>821.1899999999999</v>
      </c>
      <c r="I130" s="33">
        <f t="shared" si="25"/>
        <v>1721.8500000000001</v>
      </c>
      <c r="J130" s="33">
        <f t="shared" si="31"/>
        <v>862.2495</v>
      </c>
      <c r="K130" s="33">
        <f t="shared" si="26"/>
        <v>1654.3005</v>
      </c>
      <c r="L130" s="33">
        <f t="shared" si="50"/>
        <v>662.25</v>
      </c>
      <c r="M130" s="33">
        <f t="shared" si="32"/>
        <v>821.1899999999999</v>
      </c>
      <c r="N130" s="33">
        <f t="shared" si="33"/>
        <v>1654.3005</v>
      </c>
      <c r="O130" s="33">
        <f t="shared" si="34"/>
        <v>204</v>
      </c>
      <c r="P130" s="33">
        <f t="shared" si="51"/>
        <v>1006.62</v>
      </c>
      <c r="Q130" s="33">
        <f t="shared" si="36"/>
        <v>204</v>
      </c>
      <c r="R130" s="33">
        <f t="shared" si="37"/>
        <v>1986.75</v>
      </c>
      <c r="S130" s="33">
        <f t="shared" si="27"/>
        <v>1986.75</v>
      </c>
      <c r="T130" s="33">
        <f t="shared" si="38"/>
        <v>821.1899999999999</v>
      </c>
      <c r="U130" s="33">
        <f t="shared" si="39"/>
        <v>821.1899999999999</v>
      </c>
      <c r="V130" s="33">
        <f t="shared" si="40"/>
        <v>821.1899999999999</v>
      </c>
      <c r="W130" s="33">
        <v>204</v>
      </c>
      <c r="X130" s="33">
        <f t="shared" si="41"/>
        <v>821.1899999999999</v>
      </c>
      <c r="Y130" s="33">
        <f t="shared" si="49"/>
        <v>1986.75</v>
      </c>
      <c r="Z130" s="33">
        <f t="shared" si="42"/>
        <v>821.1899999999999</v>
      </c>
      <c r="AA130" s="33" t="s">
        <v>53</v>
      </c>
      <c r="AB130" s="37">
        <f t="shared" si="43"/>
        <v>821.1899999999999</v>
      </c>
      <c r="AC130" s="37">
        <f t="shared" si="44"/>
        <v>1721.8500000000001</v>
      </c>
      <c r="AD130" s="33" t="s">
        <v>53</v>
      </c>
      <c r="AE130" s="31">
        <f t="shared" si="45"/>
        <v>821.1899999999999</v>
      </c>
      <c r="AF130" s="33" t="s">
        <v>53</v>
      </c>
      <c r="AG130" s="38">
        <f t="shared" si="48"/>
        <v>2178.074025</v>
      </c>
      <c r="AH130" s="32">
        <f t="shared" si="46"/>
        <v>2178.074025</v>
      </c>
      <c r="AI130" s="33">
        <f t="shared" si="47"/>
        <v>2649</v>
      </c>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7"/>
      <c r="CK130" s="7"/>
      <c r="CL130" s="7"/>
      <c r="CM130" s="7"/>
      <c r="CN130" s="7"/>
      <c r="CO130" s="7"/>
      <c r="CP130" s="7"/>
      <c r="CQ130" s="7"/>
      <c r="CR130" s="7"/>
      <c r="CS130" s="7"/>
      <c r="CT130" s="7"/>
      <c r="CU130" s="7"/>
    </row>
    <row r="131" spans="1:99" s="8" customFormat="1" ht="15">
      <c r="A131" s="113"/>
      <c r="B131" s="35">
        <v>19085</v>
      </c>
      <c r="C131" s="35">
        <v>19085</v>
      </c>
      <c r="D131" s="36" t="s">
        <v>182</v>
      </c>
      <c r="E131" s="36" t="s">
        <v>183</v>
      </c>
      <c r="F131" s="13">
        <v>4759</v>
      </c>
      <c r="G131" s="13">
        <f t="shared" si="29"/>
        <v>2581.7574999999997</v>
      </c>
      <c r="H131" s="33">
        <f t="shared" si="30"/>
        <v>1475.29</v>
      </c>
      <c r="I131" s="33">
        <f t="shared" si="25"/>
        <v>3093.35</v>
      </c>
      <c r="J131" s="33">
        <f t="shared" si="31"/>
        <v>1549.0545</v>
      </c>
      <c r="K131" s="33">
        <f t="shared" si="26"/>
        <v>2971.9955000000004</v>
      </c>
      <c r="L131" s="33">
        <f t="shared" si="50"/>
        <v>1189.75</v>
      </c>
      <c r="M131" s="33">
        <f t="shared" si="32"/>
        <v>1475.29</v>
      </c>
      <c r="N131" s="33">
        <f t="shared" si="33"/>
        <v>2971.9955000000004</v>
      </c>
      <c r="O131" s="33" t="str">
        <f t="shared" si="34"/>
        <v>Medicaid APG</v>
      </c>
      <c r="P131" s="33">
        <f t="shared" si="51"/>
        <v>1808.42</v>
      </c>
      <c r="Q131" s="33" t="str">
        <f t="shared" si="36"/>
        <v>Medicaid APG</v>
      </c>
      <c r="R131" s="33">
        <f t="shared" si="37"/>
        <v>3569.25</v>
      </c>
      <c r="S131" s="33">
        <f t="shared" si="27"/>
        <v>3569.25</v>
      </c>
      <c r="T131" s="33">
        <f t="shared" si="38"/>
        <v>1475.29</v>
      </c>
      <c r="U131" s="33">
        <f t="shared" si="39"/>
        <v>1475.29</v>
      </c>
      <c r="V131" s="33">
        <f t="shared" si="40"/>
        <v>1475.29</v>
      </c>
      <c r="W131" s="33" t="s">
        <v>53</v>
      </c>
      <c r="X131" s="33">
        <f t="shared" si="41"/>
        <v>1475.29</v>
      </c>
      <c r="Y131" s="33">
        <f t="shared" si="49"/>
        <v>3569.25</v>
      </c>
      <c r="Z131" s="33">
        <f t="shared" si="42"/>
        <v>1475.29</v>
      </c>
      <c r="AA131" s="33" t="s">
        <v>53</v>
      </c>
      <c r="AB131" s="37">
        <f t="shared" si="43"/>
        <v>1475.29</v>
      </c>
      <c r="AC131" s="37">
        <f t="shared" si="44"/>
        <v>3093.35</v>
      </c>
      <c r="AD131" s="33" t="s">
        <v>53</v>
      </c>
      <c r="AE131" s="31">
        <f t="shared" si="45"/>
        <v>1475.29</v>
      </c>
      <c r="AF131" s="33" t="s">
        <v>53</v>
      </c>
      <c r="AG131" s="38">
        <f t="shared" si="48"/>
        <v>3912.968775</v>
      </c>
      <c r="AH131" s="32">
        <f t="shared" si="46"/>
        <v>3912.968775</v>
      </c>
      <c r="AI131" s="33">
        <f t="shared" si="47"/>
        <v>4759</v>
      </c>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7"/>
      <c r="CK131" s="7"/>
      <c r="CL131" s="7"/>
      <c r="CM131" s="7"/>
      <c r="CN131" s="7"/>
      <c r="CO131" s="7"/>
      <c r="CP131" s="7"/>
      <c r="CQ131" s="7"/>
      <c r="CR131" s="7"/>
      <c r="CS131" s="7"/>
      <c r="CT131" s="7"/>
      <c r="CU131" s="7"/>
    </row>
    <row r="132" spans="1:99" s="8" customFormat="1" ht="15">
      <c r="A132" s="113"/>
      <c r="B132" s="35">
        <v>70551</v>
      </c>
      <c r="C132" s="35">
        <v>70551</v>
      </c>
      <c r="D132" s="36" t="s">
        <v>182</v>
      </c>
      <c r="E132" s="36" t="s">
        <v>184</v>
      </c>
      <c r="F132" s="13">
        <v>4178</v>
      </c>
      <c r="G132" s="13">
        <f t="shared" si="29"/>
        <v>2266.565</v>
      </c>
      <c r="H132" s="33">
        <f t="shared" si="30"/>
        <v>1295.18</v>
      </c>
      <c r="I132" s="33">
        <f t="shared" si="25"/>
        <v>2715.7000000000003</v>
      </c>
      <c r="J132" s="33">
        <f t="shared" si="31"/>
        <v>1359.939</v>
      </c>
      <c r="K132" s="33">
        <f t="shared" si="26"/>
        <v>2609.161</v>
      </c>
      <c r="L132" s="33">
        <f t="shared" si="50"/>
        <v>1044.5</v>
      </c>
      <c r="M132" s="33">
        <f t="shared" si="32"/>
        <v>1295.18</v>
      </c>
      <c r="N132" s="33">
        <f t="shared" si="33"/>
        <v>2609.161</v>
      </c>
      <c r="O132" s="33">
        <f t="shared" si="34"/>
        <v>331.12</v>
      </c>
      <c r="P132" s="33">
        <f t="shared" si="51"/>
        <v>1587.64</v>
      </c>
      <c r="Q132" s="33">
        <f t="shared" si="36"/>
        <v>331.12</v>
      </c>
      <c r="R132" s="33">
        <f t="shared" si="37"/>
        <v>3133.5</v>
      </c>
      <c r="S132" s="33">
        <f t="shared" si="27"/>
        <v>3133.5</v>
      </c>
      <c r="T132" s="33">
        <f t="shared" si="38"/>
        <v>1295.18</v>
      </c>
      <c r="U132" s="33">
        <f t="shared" si="39"/>
        <v>1295.18</v>
      </c>
      <c r="V132" s="33">
        <f t="shared" si="40"/>
        <v>1295.18</v>
      </c>
      <c r="W132" s="33">
        <v>331.12</v>
      </c>
      <c r="X132" s="33">
        <f t="shared" si="41"/>
        <v>1295.18</v>
      </c>
      <c r="Y132" s="33">
        <v>1269</v>
      </c>
      <c r="Z132" s="33">
        <f t="shared" si="42"/>
        <v>1295.18</v>
      </c>
      <c r="AA132" s="33" t="s">
        <v>53</v>
      </c>
      <c r="AB132" s="37">
        <f t="shared" si="43"/>
        <v>1295.18</v>
      </c>
      <c r="AC132" s="37">
        <f t="shared" si="44"/>
        <v>2715.7000000000003</v>
      </c>
      <c r="AD132" s="33" t="s">
        <v>53</v>
      </c>
      <c r="AE132" s="31">
        <f t="shared" si="45"/>
        <v>1295.18</v>
      </c>
      <c r="AF132" s="33" t="s">
        <v>53</v>
      </c>
      <c r="AG132" s="38">
        <f t="shared" si="48"/>
        <v>3435.25605</v>
      </c>
      <c r="AH132" s="32">
        <f t="shared" si="46"/>
        <v>3435.25605</v>
      </c>
      <c r="AI132" s="33">
        <f t="shared" si="47"/>
        <v>4178</v>
      </c>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7"/>
      <c r="CK132" s="7"/>
      <c r="CL132" s="7"/>
      <c r="CM132" s="7"/>
      <c r="CN132" s="7"/>
      <c r="CO132" s="7"/>
      <c r="CP132" s="7"/>
      <c r="CQ132" s="7"/>
      <c r="CR132" s="7"/>
      <c r="CS132" s="7"/>
      <c r="CT132" s="7"/>
      <c r="CU132" s="7"/>
    </row>
    <row r="133" spans="1:99" s="8" customFormat="1" ht="15">
      <c r="A133" s="113"/>
      <c r="B133" s="35">
        <v>70552</v>
      </c>
      <c r="C133" s="35">
        <v>70552</v>
      </c>
      <c r="D133" s="36" t="s">
        <v>182</v>
      </c>
      <c r="E133" s="36" t="s">
        <v>185</v>
      </c>
      <c r="F133" s="13">
        <v>4229</v>
      </c>
      <c r="G133" s="13">
        <f t="shared" si="29"/>
        <v>2294.2325</v>
      </c>
      <c r="H133" s="33">
        <f t="shared" si="30"/>
        <v>1310.99</v>
      </c>
      <c r="I133" s="33">
        <f t="shared" si="25"/>
        <v>2748.85</v>
      </c>
      <c r="J133" s="33">
        <f t="shared" si="31"/>
        <v>1376.5395</v>
      </c>
      <c r="K133" s="33">
        <f t="shared" si="26"/>
        <v>2641.0105000000003</v>
      </c>
      <c r="L133" s="33">
        <f t="shared" si="50"/>
        <v>1057.25</v>
      </c>
      <c r="M133" s="33">
        <f t="shared" si="32"/>
        <v>1310.99</v>
      </c>
      <c r="N133" s="33">
        <f t="shared" si="33"/>
        <v>2641.0105000000003</v>
      </c>
      <c r="O133" s="33">
        <f t="shared" si="34"/>
        <v>386.05</v>
      </c>
      <c r="P133" s="33">
        <f t="shared" si="51"/>
        <v>1607.02</v>
      </c>
      <c r="Q133" s="33">
        <f t="shared" si="36"/>
        <v>386.05</v>
      </c>
      <c r="R133" s="33">
        <f t="shared" si="37"/>
        <v>3171.75</v>
      </c>
      <c r="S133" s="33">
        <f t="shared" si="27"/>
        <v>3171.75</v>
      </c>
      <c r="T133" s="33">
        <f t="shared" si="38"/>
        <v>1310.99</v>
      </c>
      <c r="U133" s="33">
        <f t="shared" si="39"/>
        <v>1310.99</v>
      </c>
      <c r="V133" s="33">
        <f t="shared" si="40"/>
        <v>1310.99</v>
      </c>
      <c r="W133" s="33">
        <v>386.05</v>
      </c>
      <c r="X133" s="33">
        <f t="shared" si="41"/>
        <v>1310.99</v>
      </c>
      <c r="Y133" s="33">
        <v>1269</v>
      </c>
      <c r="Z133" s="33">
        <f t="shared" si="42"/>
        <v>1310.99</v>
      </c>
      <c r="AA133" s="33" t="s">
        <v>53</v>
      </c>
      <c r="AB133" s="37">
        <f t="shared" si="43"/>
        <v>1310.99</v>
      </c>
      <c r="AC133" s="37">
        <f t="shared" si="44"/>
        <v>2748.85</v>
      </c>
      <c r="AD133" s="33" t="s">
        <v>53</v>
      </c>
      <c r="AE133" s="31">
        <f t="shared" si="45"/>
        <v>1310.99</v>
      </c>
      <c r="AF133" s="33" t="s">
        <v>53</v>
      </c>
      <c r="AG133" s="38">
        <f t="shared" si="48"/>
        <v>3477.189525</v>
      </c>
      <c r="AH133" s="32">
        <f t="shared" si="46"/>
        <v>3477.189525</v>
      </c>
      <c r="AI133" s="33">
        <f t="shared" si="47"/>
        <v>4229</v>
      </c>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7"/>
      <c r="CK133" s="7"/>
      <c r="CL133" s="7"/>
      <c r="CM133" s="7"/>
      <c r="CN133" s="7"/>
      <c r="CO133" s="7"/>
      <c r="CP133" s="7"/>
      <c r="CQ133" s="7"/>
      <c r="CR133" s="7"/>
      <c r="CS133" s="7"/>
      <c r="CT133" s="7"/>
      <c r="CU133" s="7"/>
    </row>
    <row r="134" spans="1:99" s="8" customFormat="1" ht="15">
      <c r="A134" s="113"/>
      <c r="B134" s="35">
        <v>70553</v>
      </c>
      <c r="C134" s="35">
        <v>70553</v>
      </c>
      <c r="D134" s="36" t="s">
        <v>182</v>
      </c>
      <c r="E134" s="36" t="s">
        <v>186</v>
      </c>
      <c r="F134" s="13">
        <v>5554</v>
      </c>
      <c r="G134" s="13">
        <f t="shared" si="29"/>
        <v>3013.045</v>
      </c>
      <c r="H134" s="33">
        <f t="shared" si="30"/>
        <v>1721.74</v>
      </c>
      <c r="I134" s="33">
        <f t="shared" si="25"/>
        <v>3610.1</v>
      </c>
      <c r="J134" s="33">
        <f t="shared" si="31"/>
        <v>1807.827</v>
      </c>
      <c r="K134" s="33">
        <f t="shared" si="26"/>
        <v>3468.4730000000004</v>
      </c>
      <c r="L134" s="33">
        <f t="shared" si="50"/>
        <v>1388.5</v>
      </c>
      <c r="M134" s="33">
        <f t="shared" si="32"/>
        <v>1721.74</v>
      </c>
      <c r="N134" s="33">
        <f t="shared" si="33"/>
        <v>3468.4730000000004</v>
      </c>
      <c r="O134" s="33">
        <f t="shared" si="34"/>
        <v>509.74</v>
      </c>
      <c r="P134" s="33">
        <f t="shared" si="51"/>
        <v>2110.52</v>
      </c>
      <c r="Q134" s="33">
        <f t="shared" si="36"/>
        <v>509.74</v>
      </c>
      <c r="R134" s="33">
        <f t="shared" si="37"/>
        <v>4165.5</v>
      </c>
      <c r="S134" s="33">
        <f t="shared" si="27"/>
        <v>4165.5</v>
      </c>
      <c r="T134" s="33">
        <f t="shared" si="38"/>
        <v>1721.74</v>
      </c>
      <c r="U134" s="33">
        <f t="shared" si="39"/>
        <v>1721.74</v>
      </c>
      <c r="V134" s="33">
        <f t="shared" si="40"/>
        <v>1721.74</v>
      </c>
      <c r="W134" s="33">
        <v>509.74</v>
      </c>
      <c r="X134" s="33">
        <f t="shared" si="41"/>
        <v>1721.74</v>
      </c>
      <c r="Y134" s="33">
        <v>1269</v>
      </c>
      <c r="Z134" s="33">
        <f t="shared" si="42"/>
        <v>1721.74</v>
      </c>
      <c r="AA134" s="33" t="s">
        <v>53</v>
      </c>
      <c r="AB134" s="37">
        <f t="shared" si="43"/>
        <v>1721.74</v>
      </c>
      <c r="AC134" s="37">
        <f t="shared" si="44"/>
        <v>3610.1</v>
      </c>
      <c r="AD134" s="33" t="s">
        <v>53</v>
      </c>
      <c r="AE134" s="31">
        <f t="shared" si="45"/>
        <v>1721.74</v>
      </c>
      <c r="AF134" s="33" t="s">
        <v>53</v>
      </c>
      <c r="AG134" s="38">
        <f t="shared" si="48"/>
        <v>4566.63765</v>
      </c>
      <c r="AH134" s="32">
        <f t="shared" si="46"/>
        <v>4566.63765</v>
      </c>
      <c r="AI134" s="33">
        <f t="shared" si="47"/>
        <v>5554</v>
      </c>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7"/>
      <c r="CK134" s="7"/>
      <c r="CL134" s="7"/>
      <c r="CM134" s="7"/>
      <c r="CN134" s="7"/>
      <c r="CO134" s="7"/>
      <c r="CP134" s="7"/>
      <c r="CQ134" s="7"/>
      <c r="CR134" s="7"/>
      <c r="CS134" s="7"/>
      <c r="CT134" s="7"/>
      <c r="CU134" s="7"/>
    </row>
    <row r="135" spans="1:99" s="8" customFormat="1" ht="15">
      <c r="A135" s="113"/>
      <c r="B135" s="35">
        <v>71551</v>
      </c>
      <c r="C135" s="35">
        <v>71551</v>
      </c>
      <c r="D135" s="36" t="s">
        <v>182</v>
      </c>
      <c r="E135" s="36" t="s">
        <v>187</v>
      </c>
      <c r="F135" s="13">
        <v>4229</v>
      </c>
      <c r="G135" s="13">
        <f t="shared" si="29"/>
        <v>2294.2325</v>
      </c>
      <c r="H135" s="33">
        <f t="shared" si="30"/>
        <v>1310.99</v>
      </c>
      <c r="I135" s="33">
        <f t="shared" si="25"/>
        <v>2748.85</v>
      </c>
      <c r="J135" s="33">
        <f t="shared" si="31"/>
        <v>1376.5395</v>
      </c>
      <c r="K135" s="33">
        <f t="shared" si="26"/>
        <v>2641.0105000000003</v>
      </c>
      <c r="L135" s="33">
        <f t="shared" si="50"/>
        <v>1057.25</v>
      </c>
      <c r="M135" s="33">
        <f t="shared" si="32"/>
        <v>1310.99</v>
      </c>
      <c r="N135" s="33">
        <f t="shared" si="33"/>
        <v>2641.0105000000003</v>
      </c>
      <c r="O135" s="33">
        <f t="shared" si="34"/>
        <v>384.08</v>
      </c>
      <c r="P135" s="33">
        <f t="shared" si="51"/>
        <v>1607.02</v>
      </c>
      <c r="Q135" s="33">
        <f t="shared" si="36"/>
        <v>384.08</v>
      </c>
      <c r="R135" s="33">
        <f t="shared" si="37"/>
        <v>3171.75</v>
      </c>
      <c r="S135" s="33">
        <f t="shared" si="27"/>
        <v>3171.75</v>
      </c>
      <c r="T135" s="33">
        <f t="shared" si="38"/>
        <v>1310.99</v>
      </c>
      <c r="U135" s="33">
        <f t="shared" si="39"/>
        <v>1310.99</v>
      </c>
      <c r="V135" s="33">
        <f t="shared" si="40"/>
        <v>1310.99</v>
      </c>
      <c r="W135" s="33">
        <v>384.08</v>
      </c>
      <c r="X135" s="33">
        <f t="shared" si="41"/>
        <v>1310.99</v>
      </c>
      <c r="Y135" s="33">
        <v>1269</v>
      </c>
      <c r="Z135" s="33">
        <f t="shared" si="42"/>
        <v>1310.99</v>
      </c>
      <c r="AA135" s="33" t="s">
        <v>53</v>
      </c>
      <c r="AB135" s="37">
        <f t="shared" si="43"/>
        <v>1310.99</v>
      </c>
      <c r="AC135" s="37">
        <f t="shared" si="44"/>
        <v>2748.85</v>
      </c>
      <c r="AD135" s="33" t="s">
        <v>53</v>
      </c>
      <c r="AE135" s="31">
        <f t="shared" si="45"/>
        <v>1310.99</v>
      </c>
      <c r="AF135" s="33" t="s">
        <v>53</v>
      </c>
      <c r="AG135" s="38">
        <f t="shared" si="48"/>
        <v>3477.189525</v>
      </c>
      <c r="AH135" s="32">
        <f t="shared" si="46"/>
        <v>3477.189525</v>
      </c>
      <c r="AI135" s="33">
        <f t="shared" si="47"/>
        <v>4229</v>
      </c>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7"/>
      <c r="CK135" s="7"/>
      <c r="CL135" s="7"/>
      <c r="CM135" s="7"/>
      <c r="CN135" s="7"/>
      <c r="CO135" s="7"/>
      <c r="CP135" s="7"/>
      <c r="CQ135" s="7"/>
      <c r="CR135" s="7"/>
      <c r="CS135" s="7"/>
      <c r="CT135" s="7"/>
      <c r="CU135" s="7"/>
    </row>
    <row r="136" spans="1:99" s="8" customFormat="1" ht="15">
      <c r="A136" s="113"/>
      <c r="B136" s="35">
        <v>72148</v>
      </c>
      <c r="C136" s="35">
        <v>72148</v>
      </c>
      <c r="D136" s="36" t="s">
        <v>182</v>
      </c>
      <c r="E136" s="36" t="s">
        <v>188</v>
      </c>
      <c r="F136" s="13">
        <v>4163</v>
      </c>
      <c r="G136" s="13">
        <f t="shared" si="29"/>
        <v>2258.4275</v>
      </c>
      <c r="H136" s="33">
        <f t="shared" si="30"/>
        <v>1290.53</v>
      </c>
      <c r="I136" s="33">
        <f t="shared" si="25"/>
        <v>2705.9500000000003</v>
      </c>
      <c r="J136" s="33">
        <f t="shared" si="31"/>
        <v>1355.0565000000001</v>
      </c>
      <c r="K136" s="33">
        <f t="shared" si="26"/>
        <v>2599.7935</v>
      </c>
      <c r="L136" s="33">
        <f t="shared" si="50"/>
        <v>1040.75</v>
      </c>
      <c r="M136" s="33">
        <f t="shared" si="32"/>
        <v>1290.53</v>
      </c>
      <c r="N136" s="33">
        <f t="shared" si="33"/>
        <v>2599.7935</v>
      </c>
      <c r="O136" s="33">
        <f t="shared" si="34"/>
        <v>331.29</v>
      </c>
      <c r="P136" s="33">
        <f t="shared" si="51"/>
        <v>1581.94</v>
      </c>
      <c r="Q136" s="33">
        <f t="shared" si="36"/>
        <v>331.29</v>
      </c>
      <c r="R136" s="33">
        <f t="shared" si="37"/>
        <v>3122.25</v>
      </c>
      <c r="S136" s="33">
        <f t="shared" si="27"/>
        <v>3122.25</v>
      </c>
      <c r="T136" s="33">
        <f t="shared" si="38"/>
        <v>1290.53</v>
      </c>
      <c r="U136" s="33">
        <f t="shared" si="39"/>
        <v>1290.53</v>
      </c>
      <c r="V136" s="33">
        <f t="shared" si="40"/>
        <v>1290.53</v>
      </c>
      <c r="W136" s="33">
        <v>331.29</v>
      </c>
      <c r="X136" s="33">
        <f t="shared" si="41"/>
        <v>1290.53</v>
      </c>
      <c r="Y136" s="33">
        <v>1269</v>
      </c>
      <c r="Z136" s="33">
        <f t="shared" si="42"/>
        <v>1290.53</v>
      </c>
      <c r="AA136" s="33" t="s">
        <v>53</v>
      </c>
      <c r="AB136" s="37">
        <f t="shared" si="43"/>
        <v>1290.53</v>
      </c>
      <c r="AC136" s="37">
        <f t="shared" si="44"/>
        <v>2705.9500000000003</v>
      </c>
      <c r="AD136" s="33" t="s">
        <v>53</v>
      </c>
      <c r="AE136" s="31">
        <f t="shared" si="45"/>
        <v>1290.53</v>
      </c>
      <c r="AF136" s="33" t="s">
        <v>53</v>
      </c>
      <c r="AG136" s="38">
        <f t="shared" si="48"/>
        <v>3422.922675</v>
      </c>
      <c r="AH136" s="32">
        <f t="shared" si="46"/>
        <v>3422.922675</v>
      </c>
      <c r="AI136" s="33">
        <f t="shared" si="47"/>
        <v>4163</v>
      </c>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7"/>
      <c r="CK136" s="7"/>
      <c r="CL136" s="7"/>
      <c r="CM136" s="7"/>
      <c r="CN136" s="7"/>
      <c r="CO136" s="7"/>
      <c r="CP136" s="7"/>
      <c r="CQ136" s="7"/>
      <c r="CR136" s="7"/>
      <c r="CS136" s="7"/>
      <c r="CT136" s="7"/>
      <c r="CU136" s="7"/>
    </row>
    <row r="137" spans="1:99" s="8" customFormat="1" ht="15">
      <c r="A137" s="113"/>
      <c r="B137" s="35">
        <v>73220</v>
      </c>
      <c r="C137" s="35">
        <v>73220</v>
      </c>
      <c r="D137" s="36" t="s">
        <v>182</v>
      </c>
      <c r="E137" s="36" t="s">
        <v>189</v>
      </c>
      <c r="F137" s="13">
        <v>5432</v>
      </c>
      <c r="G137" s="13">
        <f t="shared" si="29"/>
        <v>2946.86</v>
      </c>
      <c r="H137" s="33">
        <f t="shared" si="30"/>
        <v>1683.92</v>
      </c>
      <c r="I137" s="33">
        <f aca="true" t="shared" si="52" ref="I137:I200">F137*0.65</f>
        <v>3530.8</v>
      </c>
      <c r="J137" s="33">
        <f t="shared" si="31"/>
        <v>1768.1160000000002</v>
      </c>
      <c r="K137" s="33">
        <f aca="true" t="shared" si="53" ref="K137:K200">F137*0.6245</f>
        <v>3392.284</v>
      </c>
      <c r="L137" s="33">
        <f t="shared" si="50"/>
        <v>1358</v>
      </c>
      <c r="M137" s="33">
        <f t="shared" si="32"/>
        <v>1683.92</v>
      </c>
      <c r="N137" s="33">
        <f t="shared" si="33"/>
        <v>3392.284</v>
      </c>
      <c r="O137" s="33">
        <f t="shared" si="34"/>
        <v>502.86</v>
      </c>
      <c r="P137" s="33">
        <f t="shared" si="51"/>
        <v>2064.16</v>
      </c>
      <c r="Q137" s="33">
        <f t="shared" si="36"/>
        <v>502.86</v>
      </c>
      <c r="R137" s="33">
        <f t="shared" si="37"/>
        <v>4074</v>
      </c>
      <c r="S137" s="33">
        <f aca="true" t="shared" si="54" ref="S137:S200">F137*0.75</f>
        <v>4074</v>
      </c>
      <c r="T137" s="33">
        <f t="shared" si="38"/>
        <v>1683.92</v>
      </c>
      <c r="U137" s="33">
        <f t="shared" si="39"/>
        <v>1683.92</v>
      </c>
      <c r="V137" s="33">
        <f t="shared" si="40"/>
        <v>1683.92</v>
      </c>
      <c r="W137" s="33">
        <v>502.86</v>
      </c>
      <c r="X137" s="33">
        <f t="shared" si="41"/>
        <v>1683.92</v>
      </c>
      <c r="Y137" s="33">
        <v>1269</v>
      </c>
      <c r="Z137" s="33">
        <f t="shared" si="42"/>
        <v>1683.92</v>
      </c>
      <c r="AA137" s="33" t="s">
        <v>53</v>
      </c>
      <c r="AB137" s="37">
        <f t="shared" si="43"/>
        <v>1683.92</v>
      </c>
      <c r="AC137" s="37">
        <f t="shared" si="44"/>
        <v>3530.8</v>
      </c>
      <c r="AD137" s="33" t="s">
        <v>53</v>
      </c>
      <c r="AE137" s="31">
        <f t="shared" si="45"/>
        <v>1683.92</v>
      </c>
      <c r="AF137" s="33" t="s">
        <v>53</v>
      </c>
      <c r="AG137" s="38">
        <f t="shared" si="48"/>
        <v>4466.3261999999995</v>
      </c>
      <c r="AH137" s="32">
        <f t="shared" si="46"/>
        <v>4466.3261999999995</v>
      </c>
      <c r="AI137" s="33">
        <f t="shared" si="47"/>
        <v>5432</v>
      </c>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7"/>
      <c r="CK137" s="7"/>
      <c r="CL137" s="7"/>
      <c r="CM137" s="7"/>
      <c r="CN137" s="7"/>
      <c r="CO137" s="7"/>
      <c r="CP137" s="7"/>
      <c r="CQ137" s="7"/>
      <c r="CR137" s="7"/>
      <c r="CS137" s="7"/>
      <c r="CT137" s="7"/>
      <c r="CU137" s="7"/>
    </row>
    <row r="138" spans="1:99" s="8" customFormat="1" ht="15">
      <c r="A138" s="113"/>
      <c r="B138" s="35">
        <v>73721</v>
      </c>
      <c r="C138" s="35">
        <v>73721</v>
      </c>
      <c r="D138" s="36" t="s">
        <v>182</v>
      </c>
      <c r="E138" s="36" t="s">
        <v>190</v>
      </c>
      <c r="F138" s="13">
        <v>3975</v>
      </c>
      <c r="G138" s="13">
        <f aca="true" t="shared" si="55" ref="G138:G201">H138*1.75</f>
        <v>2156.4375</v>
      </c>
      <c r="H138" s="33">
        <f aca="true" t="shared" si="56" ref="H138:H201">F138*0.31</f>
        <v>1232.25</v>
      </c>
      <c r="I138" s="33">
        <f t="shared" si="52"/>
        <v>2583.75</v>
      </c>
      <c r="J138" s="33">
        <f aca="true" t="shared" si="57" ref="J138:J201">(F138*0.31)*1.05</f>
        <v>1293.8625</v>
      </c>
      <c r="K138" s="33">
        <f t="shared" si="53"/>
        <v>2482.3875000000003</v>
      </c>
      <c r="L138" s="33">
        <f t="shared" si="50"/>
        <v>993.75</v>
      </c>
      <c r="M138" s="33">
        <f aca="true" t="shared" si="58" ref="M138:M201">F138*0.31</f>
        <v>1232.25</v>
      </c>
      <c r="N138" s="33">
        <f aca="true" t="shared" si="59" ref="N138:N201">K138</f>
        <v>2482.3875000000003</v>
      </c>
      <c r="O138" s="33">
        <f aca="true" t="shared" si="60" ref="O138:O201">W138</f>
        <v>326.75</v>
      </c>
      <c r="P138" s="33">
        <f t="shared" si="51"/>
        <v>1510.5</v>
      </c>
      <c r="Q138" s="33">
        <f aca="true" t="shared" si="61" ref="Q138:Q201">W138</f>
        <v>326.75</v>
      </c>
      <c r="R138" s="33">
        <f aca="true" t="shared" si="62" ref="R138:R201">F138*0.75</f>
        <v>2981.25</v>
      </c>
      <c r="S138" s="33">
        <f t="shared" si="54"/>
        <v>2981.25</v>
      </c>
      <c r="T138" s="33">
        <f aca="true" t="shared" si="63" ref="T138:T201">F138*0.31</f>
        <v>1232.25</v>
      </c>
      <c r="U138" s="33">
        <f aca="true" t="shared" si="64" ref="U138:U201">F138*0.31</f>
        <v>1232.25</v>
      </c>
      <c r="V138" s="33">
        <f aca="true" t="shared" si="65" ref="V138:V201">F138*0.31</f>
        <v>1232.25</v>
      </c>
      <c r="W138" s="33">
        <v>326.75</v>
      </c>
      <c r="X138" s="33">
        <f aca="true" t="shared" si="66" ref="X138:X201">F138*0.31</f>
        <v>1232.25</v>
      </c>
      <c r="Y138" s="33">
        <v>1269</v>
      </c>
      <c r="Z138" s="33">
        <f aca="true" t="shared" si="67" ref="Z138:Z201">X138</f>
        <v>1232.25</v>
      </c>
      <c r="AA138" s="33" t="s">
        <v>53</v>
      </c>
      <c r="AB138" s="37">
        <f aca="true" t="shared" si="68" ref="AB138:AB201">F138*0.31</f>
        <v>1232.25</v>
      </c>
      <c r="AC138" s="37">
        <f aca="true" t="shared" si="69" ref="AC138:AC201">F138*0.65</f>
        <v>2583.75</v>
      </c>
      <c r="AD138" s="33" t="s">
        <v>53</v>
      </c>
      <c r="AE138" s="31">
        <f aca="true" t="shared" si="70" ref="AE138:AE201">F138*0.31</f>
        <v>1232.25</v>
      </c>
      <c r="AF138" s="33" t="s">
        <v>53</v>
      </c>
      <c r="AG138" s="38">
        <f t="shared" si="48"/>
        <v>3268.344375</v>
      </c>
      <c r="AH138" s="32">
        <f aca="true" t="shared" si="71" ref="AH138:AH201">((F138*0.75)*0.0963)+(F138*0.75)</f>
        <v>3268.344375</v>
      </c>
      <c r="AI138" s="33">
        <f aca="true" t="shared" si="72" ref="AI138:AI201">F138</f>
        <v>3975</v>
      </c>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7"/>
      <c r="CK138" s="7"/>
      <c r="CL138" s="7"/>
      <c r="CM138" s="7"/>
      <c r="CN138" s="7"/>
      <c r="CO138" s="7"/>
      <c r="CP138" s="7"/>
      <c r="CQ138" s="7"/>
      <c r="CR138" s="7"/>
      <c r="CS138" s="7"/>
      <c r="CT138" s="7"/>
      <c r="CU138" s="7"/>
    </row>
    <row r="139" spans="1:99" s="8" customFormat="1" ht="15">
      <c r="A139" s="113"/>
      <c r="B139" s="35">
        <v>10007</v>
      </c>
      <c r="C139" s="35">
        <v>10007</v>
      </c>
      <c r="D139" s="36" t="s">
        <v>171</v>
      </c>
      <c r="E139" s="36" t="s">
        <v>191</v>
      </c>
      <c r="F139" s="13">
        <v>1483</v>
      </c>
      <c r="G139" s="13">
        <f t="shared" si="55"/>
        <v>804.5275</v>
      </c>
      <c r="H139" s="33">
        <f t="shared" si="56"/>
        <v>459.73</v>
      </c>
      <c r="I139" s="33">
        <f t="shared" si="52"/>
        <v>963.95</v>
      </c>
      <c r="J139" s="33">
        <f t="shared" si="57"/>
        <v>482.71650000000005</v>
      </c>
      <c r="K139" s="33">
        <f t="shared" si="53"/>
        <v>926.1335</v>
      </c>
      <c r="L139" s="33">
        <f t="shared" si="50"/>
        <v>370.75</v>
      </c>
      <c r="M139" s="33">
        <f t="shared" si="58"/>
        <v>459.73</v>
      </c>
      <c r="N139" s="33">
        <f t="shared" si="59"/>
        <v>926.1335</v>
      </c>
      <c r="O139" s="33">
        <f t="shared" si="60"/>
        <v>51.13</v>
      </c>
      <c r="P139" s="33">
        <f t="shared" si="51"/>
        <v>563.54</v>
      </c>
      <c r="Q139" s="33">
        <f t="shared" si="61"/>
        <v>51.13</v>
      </c>
      <c r="R139" s="33">
        <f t="shared" si="62"/>
        <v>1112.25</v>
      </c>
      <c r="S139" s="33">
        <f t="shared" si="54"/>
        <v>1112.25</v>
      </c>
      <c r="T139" s="33">
        <f t="shared" si="63"/>
        <v>459.73</v>
      </c>
      <c r="U139" s="33">
        <f t="shared" si="64"/>
        <v>459.73</v>
      </c>
      <c r="V139" s="33">
        <f t="shared" si="65"/>
        <v>459.73</v>
      </c>
      <c r="W139" s="33">
        <v>51.13</v>
      </c>
      <c r="X139" s="33">
        <f t="shared" si="66"/>
        <v>459.73</v>
      </c>
      <c r="Y139" s="33">
        <f aca="true" t="shared" si="73" ref="Y139:Y202">F139*0.75</f>
        <v>1112.25</v>
      </c>
      <c r="Z139" s="33">
        <f t="shared" si="67"/>
        <v>459.73</v>
      </c>
      <c r="AA139" s="33" t="s">
        <v>53</v>
      </c>
      <c r="AB139" s="37">
        <f t="shared" si="68"/>
        <v>459.73</v>
      </c>
      <c r="AC139" s="37">
        <f t="shared" si="69"/>
        <v>963.95</v>
      </c>
      <c r="AD139" s="33" t="s">
        <v>53</v>
      </c>
      <c r="AE139" s="31">
        <f t="shared" si="70"/>
        <v>459.73</v>
      </c>
      <c r="AF139" s="33" t="s">
        <v>53</v>
      </c>
      <c r="AG139" s="38">
        <f t="shared" si="48"/>
        <v>1219.359675</v>
      </c>
      <c r="AH139" s="32">
        <f t="shared" si="71"/>
        <v>1219.359675</v>
      </c>
      <c r="AI139" s="33">
        <f t="shared" si="72"/>
        <v>1483</v>
      </c>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7"/>
      <c r="CK139" s="7"/>
      <c r="CL139" s="7"/>
      <c r="CM139" s="7"/>
      <c r="CN139" s="7"/>
      <c r="CO139" s="7"/>
      <c r="CP139" s="7"/>
      <c r="CQ139" s="7"/>
      <c r="CR139" s="7"/>
      <c r="CS139" s="7"/>
      <c r="CT139" s="7"/>
      <c r="CU139" s="7"/>
    </row>
    <row r="140" spans="1:99" s="8" customFormat="1" ht="15">
      <c r="A140" s="113"/>
      <c r="B140" s="35">
        <v>10008</v>
      </c>
      <c r="C140" s="35">
        <v>10008</v>
      </c>
      <c r="D140" s="36" t="s">
        <v>171</v>
      </c>
      <c r="E140" s="36" t="s">
        <v>192</v>
      </c>
      <c r="F140" s="13">
        <v>488</v>
      </c>
      <c r="G140" s="13">
        <f t="shared" si="55"/>
        <v>264.74</v>
      </c>
      <c r="H140" s="33">
        <f t="shared" si="56"/>
        <v>151.28</v>
      </c>
      <c r="I140" s="33">
        <f t="shared" si="52"/>
        <v>317.2</v>
      </c>
      <c r="J140" s="33">
        <f t="shared" si="57"/>
        <v>158.844</v>
      </c>
      <c r="K140" s="33">
        <f t="shared" si="53"/>
        <v>304.75600000000003</v>
      </c>
      <c r="L140" s="33">
        <f t="shared" si="50"/>
        <v>122</v>
      </c>
      <c r="M140" s="33">
        <f t="shared" si="58"/>
        <v>151.28</v>
      </c>
      <c r="N140" s="33">
        <f t="shared" si="59"/>
        <v>304.75600000000003</v>
      </c>
      <c r="O140" s="33">
        <f t="shared" si="60"/>
        <v>33.31</v>
      </c>
      <c r="P140" s="33">
        <f t="shared" si="51"/>
        <v>185.44</v>
      </c>
      <c r="Q140" s="33">
        <f t="shared" si="61"/>
        <v>33.31</v>
      </c>
      <c r="R140" s="33">
        <f t="shared" si="62"/>
        <v>366</v>
      </c>
      <c r="S140" s="33">
        <f t="shared" si="54"/>
        <v>366</v>
      </c>
      <c r="T140" s="33">
        <f t="shared" si="63"/>
        <v>151.28</v>
      </c>
      <c r="U140" s="33">
        <f t="shared" si="64"/>
        <v>151.28</v>
      </c>
      <c r="V140" s="33">
        <f t="shared" si="65"/>
        <v>151.28</v>
      </c>
      <c r="W140" s="33">
        <v>33.31</v>
      </c>
      <c r="X140" s="33">
        <f t="shared" si="66"/>
        <v>151.28</v>
      </c>
      <c r="Y140" s="33">
        <f t="shared" si="73"/>
        <v>366</v>
      </c>
      <c r="Z140" s="33">
        <f t="shared" si="67"/>
        <v>151.28</v>
      </c>
      <c r="AA140" s="33" t="s">
        <v>53</v>
      </c>
      <c r="AB140" s="37">
        <f t="shared" si="68"/>
        <v>151.28</v>
      </c>
      <c r="AC140" s="37">
        <f t="shared" si="69"/>
        <v>317.2</v>
      </c>
      <c r="AD140" s="33" t="s">
        <v>53</v>
      </c>
      <c r="AE140" s="31">
        <f t="shared" si="70"/>
        <v>151.28</v>
      </c>
      <c r="AF140" s="33" t="s">
        <v>53</v>
      </c>
      <c r="AG140" s="38">
        <f t="shared" si="48"/>
        <v>401.2458</v>
      </c>
      <c r="AH140" s="32">
        <f t="shared" si="71"/>
        <v>401.2458</v>
      </c>
      <c r="AI140" s="33">
        <f t="shared" si="72"/>
        <v>488</v>
      </c>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7"/>
      <c r="CK140" s="7"/>
      <c r="CL140" s="7"/>
      <c r="CM140" s="7"/>
      <c r="CN140" s="7"/>
      <c r="CO140" s="7"/>
      <c r="CP140" s="7"/>
      <c r="CQ140" s="7"/>
      <c r="CR140" s="7"/>
      <c r="CS140" s="7"/>
      <c r="CT140" s="7"/>
      <c r="CU140" s="7"/>
    </row>
    <row r="141" spans="1:99" s="8" customFormat="1" ht="15">
      <c r="A141" s="113"/>
      <c r="B141" s="35">
        <v>19081</v>
      </c>
      <c r="C141" s="35">
        <v>19081</v>
      </c>
      <c r="D141" s="36" t="s">
        <v>171</v>
      </c>
      <c r="E141" s="36" t="s">
        <v>193</v>
      </c>
      <c r="F141" s="13">
        <v>4859</v>
      </c>
      <c r="G141" s="13">
        <f t="shared" si="55"/>
        <v>2636.0074999999997</v>
      </c>
      <c r="H141" s="33">
        <f t="shared" si="56"/>
        <v>1506.29</v>
      </c>
      <c r="I141" s="33">
        <f t="shared" si="52"/>
        <v>3158.35</v>
      </c>
      <c r="J141" s="33">
        <f t="shared" si="57"/>
        <v>1581.6045</v>
      </c>
      <c r="K141" s="33">
        <f t="shared" si="53"/>
        <v>3034.4455000000003</v>
      </c>
      <c r="L141" s="33">
        <f t="shared" si="50"/>
        <v>1214.75</v>
      </c>
      <c r="M141" s="33">
        <f t="shared" si="58"/>
        <v>1506.29</v>
      </c>
      <c r="N141" s="33">
        <f t="shared" si="59"/>
        <v>3034.4455000000003</v>
      </c>
      <c r="O141" s="33">
        <f t="shared" si="60"/>
        <v>99.54</v>
      </c>
      <c r="P141" s="33">
        <f t="shared" si="51"/>
        <v>1846.42</v>
      </c>
      <c r="Q141" s="33">
        <f t="shared" si="61"/>
        <v>99.54</v>
      </c>
      <c r="R141" s="33">
        <f t="shared" si="62"/>
        <v>3644.25</v>
      </c>
      <c r="S141" s="33">
        <f t="shared" si="54"/>
        <v>3644.25</v>
      </c>
      <c r="T141" s="33">
        <f t="shared" si="63"/>
        <v>1506.29</v>
      </c>
      <c r="U141" s="33">
        <f t="shared" si="64"/>
        <v>1506.29</v>
      </c>
      <c r="V141" s="33">
        <f t="shared" si="65"/>
        <v>1506.29</v>
      </c>
      <c r="W141" s="33">
        <v>99.54</v>
      </c>
      <c r="X141" s="33">
        <f t="shared" si="66"/>
        <v>1506.29</v>
      </c>
      <c r="Y141" s="33">
        <f t="shared" si="73"/>
        <v>3644.25</v>
      </c>
      <c r="Z141" s="33">
        <f t="shared" si="67"/>
        <v>1506.29</v>
      </c>
      <c r="AA141" s="33" t="s">
        <v>53</v>
      </c>
      <c r="AB141" s="37">
        <f t="shared" si="68"/>
        <v>1506.29</v>
      </c>
      <c r="AC141" s="37">
        <f t="shared" si="69"/>
        <v>3158.35</v>
      </c>
      <c r="AD141" s="33" t="s">
        <v>53</v>
      </c>
      <c r="AE141" s="31">
        <f t="shared" si="70"/>
        <v>1506.29</v>
      </c>
      <c r="AF141" s="33" t="s">
        <v>53</v>
      </c>
      <c r="AG141" s="38">
        <f t="shared" si="48"/>
        <v>3995.191275</v>
      </c>
      <c r="AH141" s="32">
        <f t="shared" si="71"/>
        <v>3995.191275</v>
      </c>
      <c r="AI141" s="33">
        <f t="shared" si="72"/>
        <v>4859</v>
      </c>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7"/>
      <c r="CK141" s="7"/>
      <c r="CL141" s="7"/>
      <c r="CM141" s="7"/>
      <c r="CN141" s="7"/>
      <c r="CO141" s="7"/>
      <c r="CP141" s="7"/>
      <c r="CQ141" s="7"/>
      <c r="CR141" s="7"/>
      <c r="CS141" s="7"/>
      <c r="CT141" s="7"/>
      <c r="CU141" s="7"/>
    </row>
    <row r="142" spans="1:99" s="8" customFormat="1" ht="15">
      <c r="A142" s="113"/>
      <c r="B142" s="35">
        <v>19082</v>
      </c>
      <c r="C142" s="35">
        <v>19082</v>
      </c>
      <c r="D142" s="36" t="s">
        <v>171</v>
      </c>
      <c r="E142" s="36" t="s">
        <v>194</v>
      </c>
      <c r="F142" s="13">
        <v>448</v>
      </c>
      <c r="G142" s="13">
        <f t="shared" si="55"/>
        <v>243.04</v>
      </c>
      <c r="H142" s="33">
        <f t="shared" si="56"/>
        <v>138.88</v>
      </c>
      <c r="I142" s="33">
        <f t="shared" si="52"/>
        <v>291.2</v>
      </c>
      <c r="J142" s="33">
        <f t="shared" si="57"/>
        <v>145.824</v>
      </c>
      <c r="K142" s="33">
        <f t="shared" si="53"/>
        <v>279.776</v>
      </c>
      <c r="L142" s="33">
        <f t="shared" si="50"/>
        <v>112</v>
      </c>
      <c r="M142" s="33">
        <f t="shared" si="58"/>
        <v>138.88</v>
      </c>
      <c r="N142" s="33">
        <f t="shared" si="59"/>
        <v>279.776</v>
      </c>
      <c r="O142" s="33">
        <f t="shared" si="60"/>
        <v>46.9</v>
      </c>
      <c r="P142" s="33">
        <f t="shared" si="51"/>
        <v>170.24</v>
      </c>
      <c r="Q142" s="33">
        <f t="shared" si="61"/>
        <v>46.9</v>
      </c>
      <c r="R142" s="33">
        <f t="shared" si="62"/>
        <v>336</v>
      </c>
      <c r="S142" s="33">
        <f t="shared" si="54"/>
        <v>336</v>
      </c>
      <c r="T142" s="33">
        <f t="shared" si="63"/>
        <v>138.88</v>
      </c>
      <c r="U142" s="33">
        <f t="shared" si="64"/>
        <v>138.88</v>
      </c>
      <c r="V142" s="33">
        <f t="shared" si="65"/>
        <v>138.88</v>
      </c>
      <c r="W142" s="33">
        <v>46.9</v>
      </c>
      <c r="X142" s="33">
        <f t="shared" si="66"/>
        <v>138.88</v>
      </c>
      <c r="Y142" s="33">
        <f t="shared" si="73"/>
        <v>336</v>
      </c>
      <c r="Z142" s="33">
        <f t="shared" si="67"/>
        <v>138.88</v>
      </c>
      <c r="AA142" s="33" t="s">
        <v>53</v>
      </c>
      <c r="AB142" s="37">
        <f t="shared" si="68"/>
        <v>138.88</v>
      </c>
      <c r="AC142" s="37">
        <f t="shared" si="69"/>
        <v>291.2</v>
      </c>
      <c r="AD142" s="33" t="s">
        <v>53</v>
      </c>
      <c r="AE142" s="31">
        <f t="shared" si="70"/>
        <v>138.88</v>
      </c>
      <c r="AF142" s="33" t="s">
        <v>53</v>
      </c>
      <c r="AG142" s="38">
        <f t="shared" si="48"/>
        <v>368.3568</v>
      </c>
      <c r="AH142" s="32">
        <f t="shared" si="71"/>
        <v>368.3568</v>
      </c>
      <c r="AI142" s="33">
        <f t="shared" si="72"/>
        <v>448</v>
      </c>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7"/>
      <c r="CK142" s="7"/>
      <c r="CL142" s="7"/>
      <c r="CM142" s="7"/>
      <c r="CN142" s="7"/>
      <c r="CO142" s="7"/>
      <c r="CP142" s="7"/>
      <c r="CQ142" s="7"/>
      <c r="CR142" s="7"/>
      <c r="CS142" s="7"/>
      <c r="CT142" s="7"/>
      <c r="CU142" s="7"/>
    </row>
    <row r="143" spans="1:99" s="8" customFormat="1" ht="15">
      <c r="A143" s="113"/>
      <c r="B143" s="35">
        <v>19120</v>
      </c>
      <c r="C143" s="35">
        <v>19120</v>
      </c>
      <c r="D143" s="36" t="s">
        <v>171</v>
      </c>
      <c r="E143" s="36" t="s">
        <v>195</v>
      </c>
      <c r="F143" s="13">
        <v>3581</v>
      </c>
      <c r="G143" s="13">
        <f t="shared" si="55"/>
        <v>1942.6924999999999</v>
      </c>
      <c r="H143" s="33">
        <f t="shared" si="56"/>
        <v>1110.11</v>
      </c>
      <c r="I143" s="33">
        <f t="shared" si="52"/>
        <v>2327.65</v>
      </c>
      <c r="J143" s="33">
        <f t="shared" si="57"/>
        <v>1165.6154999999999</v>
      </c>
      <c r="K143" s="33">
        <f t="shared" si="53"/>
        <v>2236.3345000000004</v>
      </c>
      <c r="L143" s="33">
        <f t="shared" si="50"/>
        <v>895.25</v>
      </c>
      <c r="M143" s="33">
        <f t="shared" si="58"/>
        <v>1110.11</v>
      </c>
      <c r="N143" s="33">
        <f t="shared" si="59"/>
        <v>2236.3345000000004</v>
      </c>
      <c r="O143" s="33">
        <f t="shared" si="60"/>
        <v>182</v>
      </c>
      <c r="P143" s="33">
        <f t="shared" si="51"/>
        <v>1360.78</v>
      </c>
      <c r="Q143" s="33">
        <f t="shared" si="61"/>
        <v>182</v>
      </c>
      <c r="R143" s="33">
        <f t="shared" si="62"/>
        <v>2685.75</v>
      </c>
      <c r="S143" s="33">
        <f t="shared" si="54"/>
        <v>2685.75</v>
      </c>
      <c r="T143" s="33">
        <f t="shared" si="63"/>
        <v>1110.11</v>
      </c>
      <c r="U143" s="33">
        <f t="shared" si="64"/>
        <v>1110.11</v>
      </c>
      <c r="V143" s="33">
        <f t="shared" si="65"/>
        <v>1110.11</v>
      </c>
      <c r="W143" s="33">
        <v>182</v>
      </c>
      <c r="X143" s="33">
        <f t="shared" si="66"/>
        <v>1110.11</v>
      </c>
      <c r="Y143" s="33">
        <f t="shared" si="73"/>
        <v>2685.75</v>
      </c>
      <c r="Z143" s="33">
        <f t="shared" si="67"/>
        <v>1110.11</v>
      </c>
      <c r="AA143" s="33" t="s">
        <v>53</v>
      </c>
      <c r="AB143" s="37">
        <f t="shared" si="68"/>
        <v>1110.11</v>
      </c>
      <c r="AC143" s="37">
        <f t="shared" si="69"/>
        <v>2327.65</v>
      </c>
      <c r="AD143" s="33" t="s">
        <v>53</v>
      </c>
      <c r="AE143" s="31">
        <f t="shared" si="70"/>
        <v>1110.11</v>
      </c>
      <c r="AF143" s="33" t="s">
        <v>53</v>
      </c>
      <c r="AG143" s="38">
        <f t="shared" si="48"/>
        <v>2944.387725</v>
      </c>
      <c r="AH143" s="32">
        <f t="shared" si="71"/>
        <v>2944.387725</v>
      </c>
      <c r="AI143" s="33">
        <f t="shared" si="72"/>
        <v>3581</v>
      </c>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7"/>
      <c r="CK143" s="7"/>
      <c r="CL143" s="7"/>
      <c r="CM143" s="7"/>
      <c r="CN143" s="7"/>
      <c r="CO143" s="7"/>
      <c r="CP143" s="7"/>
      <c r="CQ143" s="7"/>
      <c r="CR143" s="7"/>
      <c r="CS143" s="7"/>
      <c r="CT143" s="7"/>
      <c r="CU143" s="7"/>
    </row>
    <row r="144" spans="1:99" s="8" customFormat="1" ht="15">
      <c r="A144" s="113"/>
      <c r="B144" s="35">
        <v>19125</v>
      </c>
      <c r="C144" s="35">
        <v>19125</v>
      </c>
      <c r="D144" s="36" t="s">
        <v>171</v>
      </c>
      <c r="E144" s="36" t="s">
        <v>196</v>
      </c>
      <c r="F144" s="13">
        <v>6966</v>
      </c>
      <c r="G144" s="13">
        <f t="shared" si="55"/>
        <v>3779.0550000000003</v>
      </c>
      <c r="H144" s="33">
        <f t="shared" si="56"/>
        <v>2159.46</v>
      </c>
      <c r="I144" s="33">
        <f t="shared" si="52"/>
        <v>4527.900000000001</v>
      </c>
      <c r="J144" s="33">
        <f t="shared" si="57"/>
        <v>2267.433</v>
      </c>
      <c r="K144" s="33">
        <f t="shared" si="53"/>
        <v>4350.267000000001</v>
      </c>
      <c r="L144" s="33">
        <f t="shared" si="50"/>
        <v>1741.5</v>
      </c>
      <c r="M144" s="33">
        <f t="shared" si="58"/>
        <v>2159.46</v>
      </c>
      <c r="N144" s="33">
        <f t="shared" si="59"/>
        <v>4350.267000000001</v>
      </c>
      <c r="O144" s="33">
        <f t="shared" si="60"/>
        <v>198.15</v>
      </c>
      <c r="P144" s="33">
        <f t="shared" si="51"/>
        <v>2647.08</v>
      </c>
      <c r="Q144" s="33">
        <f t="shared" si="61"/>
        <v>198.15</v>
      </c>
      <c r="R144" s="33">
        <f t="shared" si="62"/>
        <v>5224.5</v>
      </c>
      <c r="S144" s="33">
        <f t="shared" si="54"/>
        <v>5224.5</v>
      </c>
      <c r="T144" s="33">
        <f t="shared" si="63"/>
        <v>2159.46</v>
      </c>
      <c r="U144" s="33">
        <f t="shared" si="64"/>
        <v>2159.46</v>
      </c>
      <c r="V144" s="33">
        <f t="shared" si="65"/>
        <v>2159.46</v>
      </c>
      <c r="W144" s="33">
        <v>198.15</v>
      </c>
      <c r="X144" s="33">
        <f t="shared" si="66"/>
        <v>2159.46</v>
      </c>
      <c r="Y144" s="33">
        <f t="shared" si="73"/>
        <v>5224.5</v>
      </c>
      <c r="Z144" s="33">
        <f t="shared" si="67"/>
        <v>2159.46</v>
      </c>
      <c r="AA144" s="33" t="s">
        <v>53</v>
      </c>
      <c r="AB144" s="37">
        <f t="shared" si="68"/>
        <v>2159.46</v>
      </c>
      <c r="AC144" s="37">
        <f t="shared" si="69"/>
        <v>4527.900000000001</v>
      </c>
      <c r="AD144" s="33" t="s">
        <v>53</v>
      </c>
      <c r="AE144" s="31">
        <f t="shared" si="70"/>
        <v>2159.46</v>
      </c>
      <c r="AF144" s="33" t="s">
        <v>53</v>
      </c>
      <c r="AG144" s="38">
        <f t="shared" si="48"/>
        <v>5727.61935</v>
      </c>
      <c r="AH144" s="32">
        <f t="shared" si="71"/>
        <v>5727.61935</v>
      </c>
      <c r="AI144" s="33">
        <f t="shared" si="72"/>
        <v>6966</v>
      </c>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7"/>
      <c r="CK144" s="7"/>
      <c r="CL144" s="7"/>
      <c r="CM144" s="7"/>
      <c r="CN144" s="7"/>
      <c r="CO144" s="7"/>
      <c r="CP144" s="7"/>
      <c r="CQ144" s="7"/>
      <c r="CR144" s="7"/>
      <c r="CS144" s="7"/>
      <c r="CT144" s="7"/>
      <c r="CU144" s="7"/>
    </row>
    <row r="145" spans="1:99" s="8" customFormat="1" ht="15">
      <c r="A145" s="113"/>
      <c r="B145" s="35">
        <v>19281</v>
      </c>
      <c r="C145" s="35">
        <v>19281</v>
      </c>
      <c r="D145" s="36" t="s">
        <v>171</v>
      </c>
      <c r="E145" s="36" t="s">
        <v>197</v>
      </c>
      <c r="F145" s="13">
        <v>617</v>
      </c>
      <c r="G145" s="13">
        <f t="shared" si="55"/>
        <v>334.7225</v>
      </c>
      <c r="H145" s="33">
        <f t="shared" si="56"/>
        <v>191.27</v>
      </c>
      <c r="I145" s="33">
        <f t="shared" si="52"/>
        <v>401.05</v>
      </c>
      <c r="J145" s="33">
        <f t="shared" si="57"/>
        <v>200.83350000000002</v>
      </c>
      <c r="K145" s="33">
        <f t="shared" si="53"/>
        <v>385.3165</v>
      </c>
      <c r="L145" s="33">
        <f t="shared" si="50"/>
        <v>154.25</v>
      </c>
      <c r="M145" s="33">
        <f t="shared" si="58"/>
        <v>191.27</v>
      </c>
      <c r="N145" s="33">
        <f t="shared" si="59"/>
        <v>385.3165</v>
      </c>
      <c r="O145" s="33">
        <f t="shared" si="60"/>
        <v>54.77</v>
      </c>
      <c r="P145" s="33">
        <f t="shared" si="51"/>
        <v>234.46</v>
      </c>
      <c r="Q145" s="33">
        <f t="shared" si="61"/>
        <v>54.77</v>
      </c>
      <c r="R145" s="33">
        <f t="shared" si="62"/>
        <v>462.75</v>
      </c>
      <c r="S145" s="33">
        <f t="shared" si="54"/>
        <v>462.75</v>
      </c>
      <c r="T145" s="33">
        <f t="shared" si="63"/>
        <v>191.27</v>
      </c>
      <c r="U145" s="33">
        <f t="shared" si="64"/>
        <v>191.27</v>
      </c>
      <c r="V145" s="33">
        <f t="shared" si="65"/>
        <v>191.27</v>
      </c>
      <c r="W145" s="33">
        <v>54.77</v>
      </c>
      <c r="X145" s="33">
        <f t="shared" si="66"/>
        <v>191.27</v>
      </c>
      <c r="Y145" s="33">
        <f t="shared" si="73"/>
        <v>462.75</v>
      </c>
      <c r="Z145" s="33">
        <f t="shared" si="67"/>
        <v>191.27</v>
      </c>
      <c r="AA145" s="33" t="s">
        <v>53</v>
      </c>
      <c r="AB145" s="37">
        <f t="shared" si="68"/>
        <v>191.27</v>
      </c>
      <c r="AC145" s="37">
        <f t="shared" si="69"/>
        <v>401.05</v>
      </c>
      <c r="AD145" s="33" t="s">
        <v>53</v>
      </c>
      <c r="AE145" s="31">
        <f t="shared" si="70"/>
        <v>191.27</v>
      </c>
      <c r="AF145" s="33" t="s">
        <v>53</v>
      </c>
      <c r="AG145" s="38">
        <f t="shared" si="48"/>
        <v>507.312825</v>
      </c>
      <c r="AH145" s="32">
        <f t="shared" si="71"/>
        <v>507.312825</v>
      </c>
      <c r="AI145" s="33">
        <f t="shared" si="72"/>
        <v>617</v>
      </c>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7"/>
      <c r="CK145" s="7"/>
      <c r="CL145" s="7"/>
      <c r="CM145" s="7"/>
      <c r="CN145" s="7"/>
      <c r="CO145" s="7"/>
      <c r="CP145" s="7"/>
      <c r="CQ145" s="7"/>
      <c r="CR145" s="7"/>
      <c r="CS145" s="7"/>
      <c r="CT145" s="7"/>
      <c r="CU145" s="7"/>
    </row>
    <row r="146" spans="1:99" s="8" customFormat="1" ht="15">
      <c r="A146" s="113"/>
      <c r="B146" s="35">
        <v>19282</v>
      </c>
      <c r="C146" s="35">
        <v>19282</v>
      </c>
      <c r="D146" s="36" t="s">
        <v>171</v>
      </c>
      <c r="E146" s="36" t="s">
        <v>198</v>
      </c>
      <c r="F146" s="13">
        <v>152</v>
      </c>
      <c r="G146" s="13">
        <f t="shared" si="55"/>
        <v>82.46</v>
      </c>
      <c r="H146" s="33">
        <f t="shared" si="56"/>
        <v>47.12</v>
      </c>
      <c r="I146" s="33">
        <f t="shared" si="52"/>
        <v>98.8</v>
      </c>
      <c r="J146" s="33">
        <f t="shared" si="57"/>
        <v>49.476</v>
      </c>
      <c r="K146" s="33">
        <f t="shared" si="53"/>
        <v>94.924</v>
      </c>
      <c r="L146" s="33">
        <f t="shared" si="50"/>
        <v>38</v>
      </c>
      <c r="M146" s="33">
        <f t="shared" si="58"/>
        <v>47.12</v>
      </c>
      <c r="N146" s="33">
        <f t="shared" si="59"/>
        <v>94.924</v>
      </c>
      <c r="O146" s="33">
        <f t="shared" si="60"/>
        <v>25.89</v>
      </c>
      <c r="P146" s="33">
        <f t="shared" si="51"/>
        <v>57.76</v>
      </c>
      <c r="Q146" s="33">
        <f t="shared" si="61"/>
        <v>25.89</v>
      </c>
      <c r="R146" s="33">
        <f t="shared" si="62"/>
        <v>114</v>
      </c>
      <c r="S146" s="33">
        <f t="shared" si="54"/>
        <v>114</v>
      </c>
      <c r="T146" s="33">
        <f t="shared" si="63"/>
        <v>47.12</v>
      </c>
      <c r="U146" s="33">
        <f t="shared" si="64"/>
        <v>47.12</v>
      </c>
      <c r="V146" s="33">
        <f t="shared" si="65"/>
        <v>47.12</v>
      </c>
      <c r="W146" s="33">
        <v>25.89</v>
      </c>
      <c r="X146" s="33">
        <f t="shared" si="66"/>
        <v>47.12</v>
      </c>
      <c r="Y146" s="33">
        <f t="shared" si="73"/>
        <v>114</v>
      </c>
      <c r="Z146" s="33">
        <f t="shared" si="67"/>
        <v>47.12</v>
      </c>
      <c r="AA146" s="33" t="s">
        <v>53</v>
      </c>
      <c r="AB146" s="37">
        <f t="shared" si="68"/>
        <v>47.12</v>
      </c>
      <c r="AC146" s="37">
        <f t="shared" si="69"/>
        <v>98.8</v>
      </c>
      <c r="AD146" s="33" t="s">
        <v>53</v>
      </c>
      <c r="AE146" s="31">
        <f t="shared" si="70"/>
        <v>47.12</v>
      </c>
      <c r="AF146" s="33" t="s">
        <v>53</v>
      </c>
      <c r="AG146" s="38">
        <f t="shared" si="48"/>
        <v>124.9782</v>
      </c>
      <c r="AH146" s="32">
        <f t="shared" si="71"/>
        <v>124.9782</v>
      </c>
      <c r="AI146" s="33">
        <f t="shared" si="72"/>
        <v>152</v>
      </c>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7"/>
      <c r="CK146" s="7"/>
      <c r="CL146" s="7"/>
      <c r="CM146" s="7"/>
      <c r="CN146" s="7"/>
      <c r="CO146" s="7"/>
      <c r="CP146" s="7"/>
      <c r="CQ146" s="7"/>
      <c r="CR146" s="7"/>
      <c r="CS146" s="7"/>
      <c r="CT146" s="7"/>
      <c r="CU146" s="7"/>
    </row>
    <row r="147" spans="1:99" s="8" customFormat="1" ht="15">
      <c r="A147" s="113"/>
      <c r="B147" s="35">
        <v>19283</v>
      </c>
      <c r="C147" s="35">
        <v>19283</v>
      </c>
      <c r="D147" s="36" t="s">
        <v>171</v>
      </c>
      <c r="E147" s="36" t="s">
        <v>199</v>
      </c>
      <c r="F147" s="13">
        <v>304</v>
      </c>
      <c r="G147" s="13">
        <f t="shared" si="55"/>
        <v>164.92</v>
      </c>
      <c r="H147" s="33">
        <f t="shared" si="56"/>
        <v>94.24</v>
      </c>
      <c r="I147" s="33">
        <f t="shared" si="52"/>
        <v>197.6</v>
      </c>
      <c r="J147" s="33">
        <f t="shared" si="57"/>
        <v>98.952</v>
      </c>
      <c r="K147" s="33">
        <f t="shared" si="53"/>
        <v>189.848</v>
      </c>
      <c r="L147" s="33">
        <f t="shared" si="50"/>
        <v>76</v>
      </c>
      <c r="M147" s="33">
        <f t="shared" si="58"/>
        <v>94.24</v>
      </c>
      <c r="N147" s="33">
        <f t="shared" si="59"/>
        <v>189.848</v>
      </c>
      <c r="O147" s="33">
        <f t="shared" si="60"/>
        <v>55.34</v>
      </c>
      <c r="P147" s="33">
        <f t="shared" si="51"/>
        <v>115.52</v>
      </c>
      <c r="Q147" s="33">
        <f t="shared" si="61"/>
        <v>55.34</v>
      </c>
      <c r="R147" s="33">
        <f t="shared" si="62"/>
        <v>228</v>
      </c>
      <c r="S147" s="33">
        <f t="shared" si="54"/>
        <v>228</v>
      </c>
      <c r="T147" s="33">
        <f t="shared" si="63"/>
        <v>94.24</v>
      </c>
      <c r="U147" s="33">
        <f t="shared" si="64"/>
        <v>94.24</v>
      </c>
      <c r="V147" s="33">
        <f t="shared" si="65"/>
        <v>94.24</v>
      </c>
      <c r="W147" s="33">
        <v>55.34</v>
      </c>
      <c r="X147" s="33">
        <f t="shared" si="66"/>
        <v>94.24</v>
      </c>
      <c r="Y147" s="33">
        <f t="shared" si="73"/>
        <v>228</v>
      </c>
      <c r="Z147" s="33">
        <f t="shared" si="67"/>
        <v>94.24</v>
      </c>
      <c r="AA147" s="33" t="s">
        <v>53</v>
      </c>
      <c r="AB147" s="37">
        <f t="shared" si="68"/>
        <v>94.24</v>
      </c>
      <c r="AC147" s="37">
        <f t="shared" si="69"/>
        <v>197.6</v>
      </c>
      <c r="AD147" s="33" t="s">
        <v>53</v>
      </c>
      <c r="AE147" s="31">
        <f t="shared" si="70"/>
        <v>94.24</v>
      </c>
      <c r="AF147" s="33" t="s">
        <v>53</v>
      </c>
      <c r="AG147" s="38">
        <f t="shared" si="48"/>
        <v>249.9564</v>
      </c>
      <c r="AH147" s="32">
        <f t="shared" si="71"/>
        <v>249.9564</v>
      </c>
      <c r="AI147" s="33">
        <f t="shared" si="72"/>
        <v>304</v>
      </c>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7"/>
      <c r="CK147" s="7"/>
      <c r="CL147" s="7"/>
      <c r="CM147" s="7"/>
      <c r="CN147" s="7"/>
      <c r="CO147" s="7"/>
      <c r="CP147" s="7"/>
      <c r="CQ147" s="7"/>
      <c r="CR147" s="7"/>
      <c r="CS147" s="7"/>
      <c r="CT147" s="7"/>
      <c r="CU147" s="7"/>
    </row>
    <row r="148" spans="1:99" s="8" customFormat="1" ht="15">
      <c r="A148" s="113"/>
      <c r="B148" s="35">
        <v>19284</v>
      </c>
      <c r="C148" s="35">
        <v>19284</v>
      </c>
      <c r="D148" s="36" t="s">
        <v>171</v>
      </c>
      <c r="E148" s="36" t="s">
        <v>200</v>
      </c>
      <c r="F148" s="13">
        <v>152</v>
      </c>
      <c r="G148" s="13">
        <f t="shared" si="55"/>
        <v>82.46</v>
      </c>
      <c r="H148" s="33">
        <f t="shared" si="56"/>
        <v>47.12</v>
      </c>
      <c r="I148" s="33">
        <f t="shared" si="52"/>
        <v>98.8</v>
      </c>
      <c r="J148" s="33">
        <f t="shared" si="57"/>
        <v>49.476</v>
      </c>
      <c r="K148" s="33">
        <f t="shared" si="53"/>
        <v>94.924</v>
      </c>
      <c r="L148" s="33">
        <f t="shared" si="50"/>
        <v>38</v>
      </c>
      <c r="M148" s="33">
        <f t="shared" si="58"/>
        <v>47.12</v>
      </c>
      <c r="N148" s="33">
        <f t="shared" si="59"/>
        <v>94.924</v>
      </c>
      <c r="O148" s="33">
        <f t="shared" si="60"/>
        <v>26.08</v>
      </c>
      <c r="P148" s="33">
        <f t="shared" si="51"/>
        <v>57.76</v>
      </c>
      <c r="Q148" s="33">
        <f t="shared" si="61"/>
        <v>26.08</v>
      </c>
      <c r="R148" s="33">
        <f t="shared" si="62"/>
        <v>114</v>
      </c>
      <c r="S148" s="33">
        <f t="shared" si="54"/>
        <v>114</v>
      </c>
      <c r="T148" s="33">
        <f t="shared" si="63"/>
        <v>47.12</v>
      </c>
      <c r="U148" s="33">
        <f t="shared" si="64"/>
        <v>47.12</v>
      </c>
      <c r="V148" s="33">
        <f t="shared" si="65"/>
        <v>47.12</v>
      </c>
      <c r="W148" s="33">
        <v>26.08</v>
      </c>
      <c r="X148" s="33">
        <f t="shared" si="66"/>
        <v>47.12</v>
      </c>
      <c r="Y148" s="33">
        <f t="shared" si="73"/>
        <v>114</v>
      </c>
      <c r="Z148" s="33">
        <f t="shared" si="67"/>
        <v>47.12</v>
      </c>
      <c r="AA148" s="33" t="s">
        <v>53</v>
      </c>
      <c r="AB148" s="37">
        <f t="shared" si="68"/>
        <v>47.12</v>
      </c>
      <c r="AC148" s="37">
        <f t="shared" si="69"/>
        <v>98.8</v>
      </c>
      <c r="AD148" s="33" t="s">
        <v>53</v>
      </c>
      <c r="AE148" s="31">
        <f t="shared" si="70"/>
        <v>47.12</v>
      </c>
      <c r="AF148" s="33" t="s">
        <v>53</v>
      </c>
      <c r="AG148" s="38">
        <f t="shared" si="48"/>
        <v>124.9782</v>
      </c>
      <c r="AH148" s="32">
        <f t="shared" si="71"/>
        <v>124.9782</v>
      </c>
      <c r="AI148" s="33">
        <f t="shared" si="72"/>
        <v>152</v>
      </c>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7"/>
      <c r="CK148" s="7"/>
      <c r="CL148" s="7"/>
      <c r="CM148" s="7"/>
      <c r="CN148" s="7"/>
      <c r="CO148" s="7"/>
      <c r="CP148" s="7"/>
      <c r="CQ148" s="7"/>
      <c r="CR148" s="7"/>
      <c r="CS148" s="7"/>
      <c r="CT148" s="7"/>
      <c r="CU148" s="7"/>
    </row>
    <row r="149" spans="1:99" s="8" customFormat="1" ht="15">
      <c r="A149" s="113"/>
      <c r="B149" s="35">
        <v>24220</v>
      </c>
      <c r="C149" s="35">
        <v>24220</v>
      </c>
      <c r="D149" s="36" t="s">
        <v>171</v>
      </c>
      <c r="E149" s="36" t="s">
        <v>201</v>
      </c>
      <c r="F149" s="13">
        <v>300</v>
      </c>
      <c r="G149" s="13">
        <f t="shared" si="55"/>
        <v>162.75</v>
      </c>
      <c r="H149" s="33">
        <f t="shared" si="56"/>
        <v>93</v>
      </c>
      <c r="I149" s="33">
        <f t="shared" si="52"/>
        <v>195</v>
      </c>
      <c r="J149" s="33">
        <f t="shared" si="57"/>
        <v>97.65</v>
      </c>
      <c r="K149" s="33">
        <f t="shared" si="53"/>
        <v>187.35000000000002</v>
      </c>
      <c r="L149" s="33">
        <f t="shared" si="50"/>
        <v>75</v>
      </c>
      <c r="M149" s="33">
        <f t="shared" si="58"/>
        <v>93</v>
      </c>
      <c r="N149" s="33">
        <f t="shared" si="59"/>
        <v>187.35000000000002</v>
      </c>
      <c r="O149" s="33">
        <f t="shared" si="60"/>
        <v>32.94</v>
      </c>
      <c r="P149" s="33">
        <f t="shared" si="51"/>
        <v>114</v>
      </c>
      <c r="Q149" s="33">
        <f t="shared" si="61"/>
        <v>32.94</v>
      </c>
      <c r="R149" s="33">
        <f t="shared" si="62"/>
        <v>225</v>
      </c>
      <c r="S149" s="33">
        <f t="shared" si="54"/>
        <v>225</v>
      </c>
      <c r="T149" s="33">
        <f t="shared" si="63"/>
        <v>93</v>
      </c>
      <c r="U149" s="33">
        <f t="shared" si="64"/>
        <v>93</v>
      </c>
      <c r="V149" s="33">
        <f t="shared" si="65"/>
        <v>93</v>
      </c>
      <c r="W149" s="33">
        <v>32.94</v>
      </c>
      <c r="X149" s="33">
        <f t="shared" si="66"/>
        <v>93</v>
      </c>
      <c r="Y149" s="33">
        <f t="shared" si="73"/>
        <v>225</v>
      </c>
      <c r="Z149" s="33">
        <f t="shared" si="67"/>
        <v>93</v>
      </c>
      <c r="AA149" s="33" t="s">
        <v>53</v>
      </c>
      <c r="AB149" s="37">
        <f t="shared" si="68"/>
        <v>93</v>
      </c>
      <c r="AC149" s="37">
        <f t="shared" si="69"/>
        <v>195</v>
      </c>
      <c r="AD149" s="33" t="s">
        <v>53</v>
      </c>
      <c r="AE149" s="31">
        <f t="shared" si="70"/>
        <v>93</v>
      </c>
      <c r="AF149" s="33" t="s">
        <v>53</v>
      </c>
      <c r="AG149" s="38">
        <f t="shared" si="48"/>
        <v>246.6675</v>
      </c>
      <c r="AH149" s="32">
        <f t="shared" si="71"/>
        <v>246.6675</v>
      </c>
      <c r="AI149" s="33">
        <f t="shared" si="72"/>
        <v>300</v>
      </c>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7"/>
      <c r="CK149" s="7"/>
      <c r="CL149" s="7"/>
      <c r="CM149" s="7"/>
      <c r="CN149" s="7"/>
      <c r="CO149" s="7"/>
      <c r="CP149" s="7"/>
      <c r="CQ149" s="7"/>
      <c r="CR149" s="7"/>
      <c r="CS149" s="7"/>
      <c r="CT149" s="7"/>
      <c r="CU149" s="7"/>
    </row>
    <row r="150" spans="1:99" s="8" customFormat="1" ht="15">
      <c r="A150" s="113"/>
      <c r="B150" s="35">
        <v>25246</v>
      </c>
      <c r="C150" s="35">
        <v>25246</v>
      </c>
      <c r="D150" s="36" t="s">
        <v>171</v>
      </c>
      <c r="E150" s="36" t="s">
        <v>202</v>
      </c>
      <c r="F150" s="13">
        <v>128</v>
      </c>
      <c r="G150" s="13">
        <f t="shared" si="55"/>
        <v>69.44</v>
      </c>
      <c r="H150" s="33">
        <f t="shared" si="56"/>
        <v>39.68</v>
      </c>
      <c r="I150" s="33">
        <f t="shared" si="52"/>
        <v>83.2</v>
      </c>
      <c r="J150" s="33">
        <f t="shared" si="57"/>
        <v>41.664</v>
      </c>
      <c r="K150" s="33">
        <f t="shared" si="53"/>
        <v>79.936</v>
      </c>
      <c r="L150" s="33">
        <f t="shared" si="50"/>
        <v>32</v>
      </c>
      <c r="M150" s="33">
        <f t="shared" si="58"/>
        <v>39.68</v>
      </c>
      <c r="N150" s="33">
        <f t="shared" si="59"/>
        <v>79.936</v>
      </c>
      <c r="O150" s="33">
        <f t="shared" si="60"/>
        <v>36.66</v>
      </c>
      <c r="P150" s="33">
        <f t="shared" si="51"/>
        <v>48.64</v>
      </c>
      <c r="Q150" s="33">
        <f t="shared" si="61"/>
        <v>36.66</v>
      </c>
      <c r="R150" s="33">
        <f t="shared" si="62"/>
        <v>96</v>
      </c>
      <c r="S150" s="33">
        <f t="shared" si="54"/>
        <v>96</v>
      </c>
      <c r="T150" s="33">
        <f t="shared" si="63"/>
        <v>39.68</v>
      </c>
      <c r="U150" s="33">
        <f t="shared" si="64"/>
        <v>39.68</v>
      </c>
      <c r="V150" s="33">
        <f t="shared" si="65"/>
        <v>39.68</v>
      </c>
      <c r="W150" s="33">
        <v>36.66</v>
      </c>
      <c r="X150" s="33">
        <f t="shared" si="66"/>
        <v>39.68</v>
      </c>
      <c r="Y150" s="33">
        <f t="shared" si="73"/>
        <v>96</v>
      </c>
      <c r="Z150" s="33">
        <f t="shared" si="67"/>
        <v>39.68</v>
      </c>
      <c r="AA150" s="33" t="s">
        <v>53</v>
      </c>
      <c r="AB150" s="37">
        <f t="shared" si="68"/>
        <v>39.68</v>
      </c>
      <c r="AC150" s="37">
        <f t="shared" si="69"/>
        <v>83.2</v>
      </c>
      <c r="AD150" s="33" t="s">
        <v>53</v>
      </c>
      <c r="AE150" s="31">
        <f t="shared" si="70"/>
        <v>39.68</v>
      </c>
      <c r="AF150" s="33" t="s">
        <v>53</v>
      </c>
      <c r="AG150" s="38">
        <f t="shared" si="48"/>
        <v>105.2448</v>
      </c>
      <c r="AH150" s="32">
        <f t="shared" si="71"/>
        <v>105.2448</v>
      </c>
      <c r="AI150" s="33">
        <f t="shared" si="72"/>
        <v>128</v>
      </c>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7"/>
      <c r="CK150" s="7"/>
      <c r="CL150" s="7"/>
      <c r="CM150" s="7"/>
      <c r="CN150" s="7"/>
      <c r="CO150" s="7"/>
      <c r="CP150" s="7"/>
      <c r="CQ150" s="7"/>
      <c r="CR150" s="7"/>
      <c r="CS150" s="7"/>
      <c r="CT150" s="7"/>
      <c r="CU150" s="7"/>
    </row>
    <row r="151" spans="1:99" s="8" customFormat="1" ht="15">
      <c r="A151" s="113"/>
      <c r="B151" s="35">
        <v>27095</v>
      </c>
      <c r="C151" s="35">
        <v>27095</v>
      </c>
      <c r="D151" s="36" t="s">
        <v>171</v>
      </c>
      <c r="E151" s="36" t="s">
        <v>203</v>
      </c>
      <c r="F151" s="13">
        <v>177</v>
      </c>
      <c r="G151" s="13">
        <f t="shared" si="55"/>
        <v>96.0225</v>
      </c>
      <c r="H151" s="33">
        <f t="shared" si="56"/>
        <v>54.87</v>
      </c>
      <c r="I151" s="33">
        <f t="shared" si="52"/>
        <v>115.05</v>
      </c>
      <c r="J151" s="33">
        <f t="shared" si="57"/>
        <v>57.6135</v>
      </c>
      <c r="K151" s="33">
        <f t="shared" si="53"/>
        <v>110.5365</v>
      </c>
      <c r="L151" s="33">
        <f t="shared" si="50"/>
        <v>44.25</v>
      </c>
      <c r="M151" s="33">
        <f t="shared" si="58"/>
        <v>54.87</v>
      </c>
      <c r="N151" s="33">
        <f t="shared" si="59"/>
        <v>110.5365</v>
      </c>
      <c r="O151" s="33">
        <f t="shared" si="60"/>
        <v>3857</v>
      </c>
      <c r="P151" s="33">
        <f t="shared" si="51"/>
        <v>67.26</v>
      </c>
      <c r="Q151" s="33">
        <f t="shared" si="61"/>
        <v>3857</v>
      </c>
      <c r="R151" s="33">
        <f t="shared" si="62"/>
        <v>132.75</v>
      </c>
      <c r="S151" s="33">
        <f t="shared" si="54"/>
        <v>132.75</v>
      </c>
      <c r="T151" s="33">
        <f t="shared" si="63"/>
        <v>54.87</v>
      </c>
      <c r="U151" s="33">
        <f t="shared" si="64"/>
        <v>54.87</v>
      </c>
      <c r="V151" s="33">
        <f t="shared" si="65"/>
        <v>54.87</v>
      </c>
      <c r="W151" s="33">
        <v>3857</v>
      </c>
      <c r="X151" s="33">
        <f t="shared" si="66"/>
        <v>54.87</v>
      </c>
      <c r="Y151" s="33">
        <f t="shared" si="73"/>
        <v>132.75</v>
      </c>
      <c r="Z151" s="33">
        <f t="shared" si="67"/>
        <v>54.87</v>
      </c>
      <c r="AA151" s="33" t="s">
        <v>53</v>
      </c>
      <c r="AB151" s="37">
        <f t="shared" si="68"/>
        <v>54.87</v>
      </c>
      <c r="AC151" s="37">
        <f t="shared" si="69"/>
        <v>115.05</v>
      </c>
      <c r="AD151" s="33" t="s">
        <v>53</v>
      </c>
      <c r="AE151" s="31">
        <f t="shared" si="70"/>
        <v>54.87</v>
      </c>
      <c r="AF151" s="33" t="s">
        <v>53</v>
      </c>
      <c r="AG151" s="38">
        <f t="shared" si="48"/>
        <v>145.533825</v>
      </c>
      <c r="AH151" s="32">
        <f t="shared" si="71"/>
        <v>145.533825</v>
      </c>
      <c r="AI151" s="33">
        <f t="shared" si="72"/>
        <v>177</v>
      </c>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7"/>
      <c r="CK151" s="7"/>
      <c r="CL151" s="7"/>
      <c r="CM151" s="7"/>
      <c r="CN151" s="7"/>
      <c r="CO151" s="7"/>
      <c r="CP151" s="7"/>
      <c r="CQ151" s="7"/>
      <c r="CR151" s="7"/>
      <c r="CS151" s="7"/>
      <c r="CT151" s="7"/>
      <c r="CU151" s="7"/>
    </row>
    <row r="152" spans="1:99" s="8" customFormat="1" ht="15">
      <c r="A152" s="113"/>
      <c r="B152" s="35">
        <v>27369</v>
      </c>
      <c r="C152" s="35">
        <v>27369</v>
      </c>
      <c r="D152" s="36" t="s">
        <v>171</v>
      </c>
      <c r="E152" s="36" t="s">
        <v>204</v>
      </c>
      <c r="F152" s="13">
        <v>299</v>
      </c>
      <c r="G152" s="13">
        <f t="shared" si="55"/>
        <v>162.20749999999998</v>
      </c>
      <c r="H152" s="33">
        <f t="shared" si="56"/>
        <v>92.69</v>
      </c>
      <c r="I152" s="33">
        <f t="shared" si="52"/>
        <v>194.35</v>
      </c>
      <c r="J152" s="33">
        <f t="shared" si="57"/>
        <v>97.3245</v>
      </c>
      <c r="K152" s="33">
        <f t="shared" si="53"/>
        <v>186.7255</v>
      </c>
      <c r="L152" s="33">
        <f t="shared" si="50"/>
        <v>74.75</v>
      </c>
      <c r="M152" s="33">
        <f t="shared" si="58"/>
        <v>92.69</v>
      </c>
      <c r="N152" s="33">
        <f t="shared" si="59"/>
        <v>186.7255</v>
      </c>
      <c r="O152" s="33">
        <f t="shared" si="60"/>
        <v>22.21</v>
      </c>
      <c r="P152" s="33">
        <f t="shared" si="51"/>
        <v>113.62</v>
      </c>
      <c r="Q152" s="33">
        <f t="shared" si="61"/>
        <v>22.21</v>
      </c>
      <c r="R152" s="33">
        <f t="shared" si="62"/>
        <v>224.25</v>
      </c>
      <c r="S152" s="33">
        <f t="shared" si="54"/>
        <v>224.25</v>
      </c>
      <c r="T152" s="33">
        <f t="shared" si="63"/>
        <v>92.69</v>
      </c>
      <c r="U152" s="33">
        <f t="shared" si="64"/>
        <v>92.69</v>
      </c>
      <c r="V152" s="33">
        <f t="shared" si="65"/>
        <v>92.69</v>
      </c>
      <c r="W152" s="33">
        <v>22.21</v>
      </c>
      <c r="X152" s="33">
        <f t="shared" si="66"/>
        <v>92.69</v>
      </c>
      <c r="Y152" s="33">
        <f t="shared" si="73"/>
        <v>224.25</v>
      </c>
      <c r="Z152" s="33">
        <f t="shared" si="67"/>
        <v>92.69</v>
      </c>
      <c r="AA152" s="33" t="s">
        <v>53</v>
      </c>
      <c r="AB152" s="37">
        <f t="shared" si="68"/>
        <v>92.69</v>
      </c>
      <c r="AC152" s="37">
        <f t="shared" si="69"/>
        <v>194.35</v>
      </c>
      <c r="AD152" s="33" t="s">
        <v>53</v>
      </c>
      <c r="AE152" s="31">
        <f t="shared" si="70"/>
        <v>92.69</v>
      </c>
      <c r="AF152" s="33" t="s">
        <v>53</v>
      </c>
      <c r="AG152" s="38">
        <f t="shared" si="48"/>
        <v>245.84527500000002</v>
      </c>
      <c r="AH152" s="32">
        <f t="shared" si="71"/>
        <v>245.84527500000002</v>
      </c>
      <c r="AI152" s="33">
        <f t="shared" si="72"/>
        <v>299</v>
      </c>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7"/>
      <c r="CK152" s="7"/>
      <c r="CL152" s="7"/>
      <c r="CM152" s="7"/>
      <c r="CN152" s="7"/>
      <c r="CO152" s="7"/>
      <c r="CP152" s="7"/>
      <c r="CQ152" s="7"/>
      <c r="CR152" s="7"/>
      <c r="CS152" s="7"/>
      <c r="CT152" s="7"/>
      <c r="CU152" s="7"/>
    </row>
    <row r="153" spans="1:99" s="8" customFormat="1" ht="15">
      <c r="A153" s="113"/>
      <c r="B153" s="35">
        <v>27648</v>
      </c>
      <c r="C153" s="35">
        <v>27648</v>
      </c>
      <c r="D153" s="36" t="s">
        <v>171</v>
      </c>
      <c r="E153" s="36" t="s">
        <v>205</v>
      </c>
      <c r="F153" s="13">
        <v>300</v>
      </c>
      <c r="G153" s="13">
        <f t="shared" si="55"/>
        <v>162.75</v>
      </c>
      <c r="H153" s="33">
        <f t="shared" si="56"/>
        <v>93</v>
      </c>
      <c r="I153" s="33">
        <f t="shared" si="52"/>
        <v>195</v>
      </c>
      <c r="J153" s="33">
        <f t="shared" si="57"/>
        <v>97.65</v>
      </c>
      <c r="K153" s="33">
        <f t="shared" si="53"/>
        <v>187.35000000000002</v>
      </c>
      <c r="L153" s="33">
        <f t="shared" si="50"/>
        <v>75</v>
      </c>
      <c r="M153" s="33">
        <f t="shared" si="58"/>
        <v>93</v>
      </c>
      <c r="N153" s="33">
        <f t="shared" si="59"/>
        <v>187.35000000000002</v>
      </c>
      <c r="O153" s="33">
        <f t="shared" si="60"/>
        <v>24.89</v>
      </c>
      <c r="P153" s="33">
        <f t="shared" si="51"/>
        <v>114</v>
      </c>
      <c r="Q153" s="33">
        <f t="shared" si="61"/>
        <v>24.89</v>
      </c>
      <c r="R153" s="33">
        <f t="shared" si="62"/>
        <v>225</v>
      </c>
      <c r="S153" s="33">
        <f t="shared" si="54"/>
        <v>225</v>
      </c>
      <c r="T153" s="33">
        <f t="shared" si="63"/>
        <v>93</v>
      </c>
      <c r="U153" s="33">
        <f t="shared" si="64"/>
        <v>93</v>
      </c>
      <c r="V153" s="33">
        <f t="shared" si="65"/>
        <v>93</v>
      </c>
      <c r="W153" s="33">
        <v>24.89</v>
      </c>
      <c r="X153" s="33">
        <f t="shared" si="66"/>
        <v>93</v>
      </c>
      <c r="Y153" s="33">
        <f t="shared" si="73"/>
        <v>225</v>
      </c>
      <c r="Z153" s="33">
        <f t="shared" si="67"/>
        <v>93</v>
      </c>
      <c r="AA153" s="33" t="s">
        <v>53</v>
      </c>
      <c r="AB153" s="37">
        <f t="shared" si="68"/>
        <v>93</v>
      </c>
      <c r="AC153" s="37">
        <f t="shared" si="69"/>
        <v>195</v>
      </c>
      <c r="AD153" s="33" t="s">
        <v>53</v>
      </c>
      <c r="AE153" s="31">
        <f t="shared" si="70"/>
        <v>93</v>
      </c>
      <c r="AF153" s="33" t="s">
        <v>53</v>
      </c>
      <c r="AG153" s="38">
        <f t="shared" si="48"/>
        <v>246.6675</v>
      </c>
      <c r="AH153" s="32">
        <f t="shared" si="71"/>
        <v>246.6675</v>
      </c>
      <c r="AI153" s="33">
        <f t="shared" si="72"/>
        <v>300</v>
      </c>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7"/>
      <c r="CK153" s="7"/>
      <c r="CL153" s="7"/>
      <c r="CM153" s="7"/>
      <c r="CN153" s="7"/>
      <c r="CO153" s="7"/>
      <c r="CP153" s="7"/>
      <c r="CQ153" s="7"/>
      <c r="CR153" s="7"/>
      <c r="CS153" s="7"/>
      <c r="CT153" s="7"/>
      <c r="CU153" s="7"/>
    </row>
    <row r="154" spans="1:99" s="8" customFormat="1" ht="15">
      <c r="A154" s="113"/>
      <c r="B154" s="35">
        <v>60100</v>
      </c>
      <c r="C154" s="35">
        <v>60100</v>
      </c>
      <c r="D154" s="36" t="s">
        <v>171</v>
      </c>
      <c r="E154" s="36" t="s">
        <v>206</v>
      </c>
      <c r="F154" s="13">
        <v>1921</v>
      </c>
      <c r="G154" s="13">
        <f t="shared" si="55"/>
        <v>1042.1425</v>
      </c>
      <c r="H154" s="33">
        <f t="shared" si="56"/>
        <v>595.51</v>
      </c>
      <c r="I154" s="33">
        <f t="shared" si="52"/>
        <v>1248.65</v>
      </c>
      <c r="J154" s="33">
        <f t="shared" si="57"/>
        <v>625.2855000000001</v>
      </c>
      <c r="K154" s="33">
        <f t="shared" si="53"/>
        <v>1199.6645</v>
      </c>
      <c r="L154" s="33">
        <f t="shared" si="50"/>
        <v>480.25</v>
      </c>
      <c r="M154" s="33">
        <f t="shared" si="58"/>
        <v>595.51</v>
      </c>
      <c r="N154" s="33">
        <f t="shared" si="59"/>
        <v>1199.6645</v>
      </c>
      <c r="O154" s="33">
        <f t="shared" si="60"/>
        <v>38.99</v>
      </c>
      <c r="P154" s="33">
        <f t="shared" si="51"/>
        <v>729.98</v>
      </c>
      <c r="Q154" s="33">
        <f t="shared" si="61"/>
        <v>38.99</v>
      </c>
      <c r="R154" s="33">
        <f t="shared" si="62"/>
        <v>1440.75</v>
      </c>
      <c r="S154" s="33">
        <f t="shared" si="54"/>
        <v>1440.75</v>
      </c>
      <c r="T154" s="33">
        <f t="shared" si="63"/>
        <v>595.51</v>
      </c>
      <c r="U154" s="33">
        <f t="shared" si="64"/>
        <v>595.51</v>
      </c>
      <c r="V154" s="33">
        <f t="shared" si="65"/>
        <v>595.51</v>
      </c>
      <c r="W154" s="33">
        <v>38.99</v>
      </c>
      <c r="X154" s="33">
        <f t="shared" si="66"/>
        <v>595.51</v>
      </c>
      <c r="Y154" s="33">
        <f t="shared" si="73"/>
        <v>1440.75</v>
      </c>
      <c r="Z154" s="33">
        <f t="shared" si="67"/>
        <v>595.51</v>
      </c>
      <c r="AA154" s="33" t="s">
        <v>53</v>
      </c>
      <c r="AB154" s="37">
        <f t="shared" si="68"/>
        <v>595.51</v>
      </c>
      <c r="AC154" s="37">
        <f t="shared" si="69"/>
        <v>1248.65</v>
      </c>
      <c r="AD154" s="33" t="s">
        <v>53</v>
      </c>
      <c r="AE154" s="31">
        <f t="shared" si="70"/>
        <v>595.51</v>
      </c>
      <c r="AF154" s="33" t="s">
        <v>53</v>
      </c>
      <c r="AG154" s="38">
        <f t="shared" si="48"/>
        <v>1579.494225</v>
      </c>
      <c r="AH154" s="32">
        <f t="shared" si="71"/>
        <v>1579.494225</v>
      </c>
      <c r="AI154" s="33">
        <f t="shared" si="72"/>
        <v>1921</v>
      </c>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7"/>
      <c r="CK154" s="7"/>
      <c r="CL154" s="7"/>
      <c r="CM154" s="7"/>
      <c r="CN154" s="7"/>
      <c r="CO154" s="7"/>
      <c r="CP154" s="7"/>
      <c r="CQ154" s="7"/>
      <c r="CR154" s="7"/>
      <c r="CS154" s="7"/>
      <c r="CT154" s="7"/>
      <c r="CU154" s="7"/>
    </row>
    <row r="155" spans="1:99" s="8" customFormat="1" ht="15">
      <c r="A155" s="113"/>
      <c r="B155" s="35">
        <v>62284</v>
      </c>
      <c r="C155" s="35">
        <v>62284</v>
      </c>
      <c r="D155" s="36" t="s">
        <v>171</v>
      </c>
      <c r="E155" s="36" t="s">
        <v>207</v>
      </c>
      <c r="F155" s="13">
        <v>168</v>
      </c>
      <c r="G155" s="13">
        <f t="shared" si="55"/>
        <v>91.14</v>
      </c>
      <c r="H155" s="33">
        <f t="shared" si="56"/>
        <v>52.08</v>
      </c>
      <c r="I155" s="33">
        <f t="shared" si="52"/>
        <v>109.2</v>
      </c>
      <c r="J155" s="33">
        <f t="shared" si="57"/>
        <v>54.684</v>
      </c>
      <c r="K155" s="33">
        <f t="shared" si="53"/>
        <v>104.91600000000001</v>
      </c>
      <c r="L155" s="33">
        <f t="shared" si="50"/>
        <v>42</v>
      </c>
      <c r="M155" s="33">
        <f t="shared" si="58"/>
        <v>52.08</v>
      </c>
      <c r="N155" s="33">
        <f t="shared" si="59"/>
        <v>104.91600000000001</v>
      </c>
      <c r="O155" s="33">
        <f t="shared" si="60"/>
        <v>43.05</v>
      </c>
      <c r="P155" s="33">
        <f t="shared" si="51"/>
        <v>63.84</v>
      </c>
      <c r="Q155" s="33">
        <f t="shared" si="61"/>
        <v>43.05</v>
      </c>
      <c r="R155" s="33">
        <f t="shared" si="62"/>
        <v>126</v>
      </c>
      <c r="S155" s="33">
        <f t="shared" si="54"/>
        <v>126</v>
      </c>
      <c r="T155" s="33">
        <f t="shared" si="63"/>
        <v>52.08</v>
      </c>
      <c r="U155" s="33">
        <f t="shared" si="64"/>
        <v>52.08</v>
      </c>
      <c r="V155" s="33">
        <f t="shared" si="65"/>
        <v>52.08</v>
      </c>
      <c r="W155" s="33">
        <v>43.05</v>
      </c>
      <c r="X155" s="33">
        <f t="shared" si="66"/>
        <v>52.08</v>
      </c>
      <c r="Y155" s="33">
        <f t="shared" si="73"/>
        <v>126</v>
      </c>
      <c r="Z155" s="33">
        <f t="shared" si="67"/>
        <v>52.08</v>
      </c>
      <c r="AA155" s="33" t="s">
        <v>53</v>
      </c>
      <c r="AB155" s="37">
        <f t="shared" si="68"/>
        <v>52.08</v>
      </c>
      <c r="AC155" s="37">
        <f t="shared" si="69"/>
        <v>109.2</v>
      </c>
      <c r="AD155" s="33" t="s">
        <v>53</v>
      </c>
      <c r="AE155" s="31">
        <f t="shared" si="70"/>
        <v>52.08</v>
      </c>
      <c r="AF155" s="33" t="s">
        <v>53</v>
      </c>
      <c r="AG155" s="38">
        <f t="shared" si="48"/>
        <v>138.1338</v>
      </c>
      <c r="AH155" s="32">
        <f t="shared" si="71"/>
        <v>138.1338</v>
      </c>
      <c r="AI155" s="33">
        <f t="shared" si="72"/>
        <v>168</v>
      </c>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7"/>
      <c r="CK155" s="7"/>
      <c r="CL155" s="7"/>
      <c r="CM155" s="7"/>
      <c r="CN155" s="7"/>
      <c r="CO155" s="7"/>
      <c r="CP155" s="7"/>
      <c r="CQ155" s="7"/>
      <c r="CR155" s="7"/>
      <c r="CS155" s="7"/>
      <c r="CT155" s="7"/>
      <c r="CU155" s="7"/>
    </row>
    <row r="156" spans="1:99" s="8" customFormat="1" ht="15">
      <c r="A156" s="113"/>
      <c r="B156" s="35">
        <v>62302</v>
      </c>
      <c r="C156" s="35">
        <v>62302</v>
      </c>
      <c r="D156" s="36" t="s">
        <v>171</v>
      </c>
      <c r="E156" s="36" t="s">
        <v>208</v>
      </c>
      <c r="F156" s="13">
        <v>2693</v>
      </c>
      <c r="G156" s="13">
        <f t="shared" si="55"/>
        <v>1460.9525</v>
      </c>
      <c r="H156" s="33">
        <f t="shared" si="56"/>
        <v>834.83</v>
      </c>
      <c r="I156" s="33">
        <f t="shared" si="52"/>
        <v>1750.45</v>
      </c>
      <c r="J156" s="33">
        <f t="shared" si="57"/>
        <v>876.5715000000001</v>
      </c>
      <c r="K156" s="33">
        <f t="shared" si="53"/>
        <v>1681.7785000000001</v>
      </c>
      <c r="L156" s="33">
        <f t="shared" si="50"/>
        <v>673.25</v>
      </c>
      <c r="M156" s="33">
        <f t="shared" si="58"/>
        <v>834.83</v>
      </c>
      <c r="N156" s="33">
        <f t="shared" si="59"/>
        <v>1681.7785000000001</v>
      </c>
      <c r="O156" s="33">
        <f t="shared" si="60"/>
        <v>68.67</v>
      </c>
      <c r="P156" s="33">
        <f t="shared" si="51"/>
        <v>1023.34</v>
      </c>
      <c r="Q156" s="33">
        <f t="shared" si="61"/>
        <v>68.67</v>
      </c>
      <c r="R156" s="33">
        <f t="shared" si="62"/>
        <v>2019.75</v>
      </c>
      <c r="S156" s="33">
        <f t="shared" si="54"/>
        <v>2019.75</v>
      </c>
      <c r="T156" s="33">
        <f t="shared" si="63"/>
        <v>834.83</v>
      </c>
      <c r="U156" s="33">
        <f t="shared" si="64"/>
        <v>834.83</v>
      </c>
      <c r="V156" s="33">
        <f t="shared" si="65"/>
        <v>834.83</v>
      </c>
      <c r="W156" s="33">
        <v>68.67</v>
      </c>
      <c r="X156" s="33">
        <f t="shared" si="66"/>
        <v>834.83</v>
      </c>
      <c r="Y156" s="33">
        <f t="shared" si="73"/>
        <v>2019.75</v>
      </c>
      <c r="Z156" s="33">
        <f t="shared" si="67"/>
        <v>834.83</v>
      </c>
      <c r="AA156" s="33" t="s">
        <v>53</v>
      </c>
      <c r="AB156" s="37">
        <f t="shared" si="68"/>
        <v>834.83</v>
      </c>
      <c r="AC156" s="37">
        <f t="shared" si="69"/>
        <v>1750.45</v>
      </c>
      <c r="AD156" s="33" t="s">
        <v>53</v>
      </c>
      <c r="AE156" s="31">
        <f t="shared" si="70"/>
        <v>834.83</v>
      </c>
      <c r="AF156" s="33" t="s">
        <v>53</v>
      </c>
      <c r="AG156" s="38">
        <f t="shared" si="48"/>
        <v>2214.251925</v>
      </c>
      <c r="AH156" s="32">
        <f t="shared" si="71"/>
        <v>2214.251925</v>
      </c>
      <c r="AI156" s="33">
        <f t="shared" si="72"/>
        <v>2693</v>
      </c>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7"/>
      <c r="CK156" s="7"/>
      <c r="CL156" s="7"/>
      <c r="CM156" s="7"/>
      <c r="CN156" s="7"/>
      <c r="CO156" s="7"/>
      <c r="CP156" s="7"/>
      <c r="CQ156" s="7"/>
      <c r="CR156" s="7"/>
      <c r="CS156" s="7"/>
      <c r="CT156" s="7"/>
      <c r="CU156" s="7"/>
    </row>
    <row r="157" spans="1:99" s="8" customFormat="1" ht="15">
      <c r="A157" s="113"/>
      <c r="B157" s="35">
        <v>62303</v>
      </c>
      <c r="C157" s="35">
        <v>62303</v>
      </c>
      <c r="D157" s="36" t="s">
        <v>171</v>
      </c>
      <c r="E157" s="36" t="s">
        <v>209</v>
      </c>
      <c r="F157" s="13">
        <v>2693</v>
      </c>
      <c r="G157" s="13">
        <f t="shared" si="55"/>
        <v>1460.9525</v>
      </c>
      <c r="H157" s="33">
        <f t="shared" si="56"/>
        <v>834.83</v>
      </c>
      <c r="I157" s="33">
        <f t="shared" si="52"/>
        <v>1750.45</v>
      </c>
      <c r="J157" s="33">
        <f t="shared" si="57"/>
        <v>876.5715000000001</v>
      </c>
      <c r="K157" s="33">
        <f t="shared" si="53"/>
        <v>1681.7785000000001</v>
      </c>
      <c r="L157" s="33">
        <f t="shared" si="50"/>
        <v>673.25</v>
      </c>
      <c r="M157" s="33">
        <f t="shared" si="58"/>
        <v>834.83</v>
      </c>
      <c r="N157" s="33">
        <f t="shared" si="59"/>
        <v>1681.7785000000001</v>
      </c>
      <c r="O157" s="33">
        <f t="shared" si="60"/>
        <v>69.63</v>
      </c>
      <c r="P157" s="33">
        <f t="shared" si="51"/>
        <v>1023.34</v>
      </c>
      <c r="Q157" s="33">
        <f t="shared" si="61"/>
        <v>69.63</v>
      </c>
      <c r="R157" s="33">
        <f t="shared" si="62"/>
        <v>2019.75</v>
      </c>
      <c r="S157" s="33">
        <f t="shared" si="54"/>
        <v>2019.75</v>
      </c>
      <c r="T157" s="33">
        <f t="shared" si="63"/>
        <v>834.83</v>
      </c>
      <c r="U157" s="33">
        <f t="shared" si="64"/>
        <v>834.83</v>
      </c>
      <c r="V157" s="33">
        <f t="shared" si="65"/>
        <v>834.83</v>
      </c>
      <c r="W157" s="33">
        <v>69.63</v>
      </c>
      <c r="X157" s="33">
        <f t="shared" si="66"/>
        <v>834.83</v>
      </c>
      <c r="Y157" s="33">
        <f t="shared" si="73"/>
        <v>2019.75</v>
      </c>
      <c r="Z157" s="33">
        <f t="shared" si="67"/>
        <v>834.83</v>
      </c>
      <c r="AA157" s="33" t="s">
        <v>53</v>
      </c>
      <c r="AB157" s="37">
        <f t="shared" si="68"/>
        <v>834.83</v>
      </c>
      <c r="AC157" s="37">
        <f t="shared" si="69"/>
        <v>1750.45</v>
      </c>
      <c r="AD157" s="33" t="s">
        <v>53</v>
      </c>
      <c r="AE157" s="31">
        <f t="shared" si="70"/>
        <v>834.83</v>
      </c>
      <c r="AF157" s="33" t="s">
        <v>53</v>
      </c>
      <c r="AG157" s="38">
        <f t="shared" si="48"/>
        <v>2214.251925</v>
      </c>
      <c r="AH157" s="32">
        <f t="shared" si="71"/>
        <v>2214.251925</v>
      </c>
      <c r="AI157" s="33">
        <f t="shared" si="72"/>
        <v>2693</v>
      </c>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7"/>
      <c r="CK157" s="7"/>
      <c r="CL157" s="7"/>
      <c r="CM157" s="7"/>
      <c r="CN157" s="7"/>
      <c r="CO157" s="7"/>
      <c r="CP157" s="7"/>
      <c r="CQ157" s="7"/>
      <c r="CR157" s="7"/>
      <c r="CS157" s="7"/>
      <c r="CT157" s="7"/>
      <c r="CU157" s="7"/>
    </row>
    <row r="158" spans="1:99" s="8" customFormat="1" ht="15">
      <c r="A158" s="113"/>
      <c r="B158" s="35">
        <v>62304</v>
      </c>
      <c r="C158" s="35">
        <v>62304</v>
      </c>
      <c r="D158" s="36" t="s">
        <v>171</v>
      </c>
      <c r="E158" s="36" t="s">
        <v>210</v>
      </c>
      <c r="F158" s="13">
        <v>2693</v>
      </c>
      <c r="G158" s="13">
        <f t="shared" si="55"/>
        <v>1460.9525</v>
      </c>
      <c r="H158" s="33">
        <f t="shared" si="56"/>
        <v>834.83</v>
      </c>
      <c r="I158" s="33">
        <f t="shared" si="52"/>
        <v>1750.45</v>
      </c>
      <c r="J158" s="33">
        <f t="shared" si="57"/>
        <v>876.5715000000001</v>
      </c>
      <c r="K158" s="33">
        <f t="shared" si="53"/>
        <v>1681.7785000000001</v>
      </c>
      <c r="L158" s="33">
        <f t="shared" si="50"/>
        <v>673.25</v>
      </c>
      <c r="M158" s="33">
        <f t="shared" si="58"/>
        <v>834.83</v>
      </c>
      <c r="N158" s="33">
        <f t="shared" si="59"/>
        <v>1681.7785000000001</v>
      </c>
      <c r="O158" s="33">
        <f t="shared" si="60"/>
        <v>67.57</v>
      </c>
      <c r="P158" s="33">
        <f t="shared" si="51"/>
        <v>1023.34</v>
      </c>
      <c r="Q158" s="33">
        <f t="shared" si="61"/>
        <v>67.57</v>
      </c>
      <c r="R158" s="33">
        <f t="shared" si="62"/>
        <v>2019.75</v>
      </c>
      <c r="S158" s="33">
        <f t="shared" si="54"/>
        <v>2019.75</v>
      </c>
      <c r="T158" s="33">
        <f t="shared" si="63"/>
        <v>834.83</v>
      </c>
      <c r="U158" s="33">
        <f t="shared" si="64"/>
        <v>834.83</v>
      </c>
      <c r="V158" s="33">
        <f t="shared" si="65"/>
        <v>834.83</v>
      </c>
      <c r="W158" s="33">
        <v>67.57</v>
      </c>
      <c r="X158" s="33">
        <f t="shared" si="66"/>
        <v>834.83</v>
      </c>
      <c r="Y158" s="33">
        <f t="shared" si="73"/>
        <v>2019.75</v>
      </c>
      <c r="Z158" s="33">
        <f t="shared" si="67"/>
        <v>834.83</v>
      </c>
      <c r="AA158" s="33" t="s">
        <v>53</v>
      </c>
      <c r="AB158" s="37">
        <f t="shared" si="68"/>
        <v>834.83</v>
      </c>
      <c r="AC158" s="37">
        <f t="shared" si="69"/>
        <v>1750.45</v>
      </c>
      <c r="AD158" s="33" t="s">
        <v>53</v>
      </c>
      <c r="AE158" s="31">
        <f t="shared" si="70"/>
        <v>834.83</v>
      </c>
      <c r="AF158" s="33" t="s">
        <v>53</v>
      </c>
      <c r="AG158" s="38">
        <f t="shared" si="48"/>
        <v>2214.251925</v>
      </c>
      <c r="AH158" s="32">
        <f t="shared" si="71"/>
        <v>2214.251925</v>
      </c>
      <c r="AI158" s="33">
        <f t="shared" si="72"/>
        <v>2693</v>
      </c>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7"/>
      <c r="CK158" s="7"/>
      <c r="CL158" s="7"/>
      <c r="CM158" s="7"/>
      <c r="CN158" s="7"/>
      <c r="CO158" s="7"/>
      <c r="CP158" s="7"/>
      <c r="CQ158" s="7"/>
      <c r="CR158" s="7"/>
      <c r="CS158" s="7"/>
      <c r="CT158" s="7"/>
      <c r="CU158" s="7"/>
    </row>
    <row r="159" spans="1:99" s="8" customFormat="1" ht="15">
      <c r="A159" s="113"/>
      <c r="B159" s="35">
        <v>62305</v>
      </c>
      <c r="C159" s="35">
        <v>62305</v>
      </c>
      <c r="D159" s="36" t="s">
        <v>171</v>
      </c>
      <c r="E159" s="36" t="s">
        <v>211</v>
      </c>
      <c r="F159" s="13">
        <v>3803</v>
      </c>
      <c r="G159" s="13">
        <f t="shared" si="55"/>
        <v>2063.1275</v>
      </c>
      <c r="H159" s="33">
        <f t="shared" si="56"/>
        <v>1178.93</v>
      </c>
      <c r="I159" s="33">
        <f t="shared" si="52"/>
        <v>2471.9500000000003</v>
      </c>
      <c r="J159" s="33">
        <f t="shared" si="57"/>
        <v>1237.8765</v>
      </c>
      <c r="K159" s="33">
        <f t="shared" si="53"/>
        <v>2374.9735</v>
      </c>
      <c r="L159" s="33">
        <f t="shared" si="50"/>
        <v>950.75</v>
      </c>
      <c r="M159" s="33">
        <f t="shared" si="58"/>
        <v>1178.93</v>
      </c>
      <c r="N159" s="33">
        <f t="shared" si="59"/>
        <v>2374.9735</v>
      </c>
      <c r="O159" s="33">
        <f t="shared" si="60"/>
        <v>70.79</v>
      </c>
      <c r="P159" s="33">
        <f t="shared" si="51"/>
        <v>1445.14</v>
      </c>
      <c r="Q159" s="33">
        <f t="shared" si="61"/>
        <v>70.79</v>
      </c>
      <c r="R159" s="33">
        <f t="shared" si="62"/>
        <v>2852.25</v>
      </c>
      <c r="S159" s="33">
        <f t="shared" si="54"/>
        <v>2852.25</v>
      </c>
      <c r="T159" s="33">
        <f t="shared" si="63"/>
        <v>1178.93</v>
      </c>
      <c r="U159" s="33">
        <f t="shared" si="64"/>
        <v>1178.93</v>
      </c>
      <c r="V159" s="33">
        <f t="shared" si="65"/>
        <v>1178.93</v>
      </c>
      <c r="W159" s="33">
        <v>70.79</v>
      </c>
      <c r="X159" s="33">
        <f t="shared" si="66"/>
        <v>1178.93</v>
      </c>
      <c r="Y159" s="33">
        <f t="shared" si="73"/>
        <v>2852.25</v>
      </c>
      <c r="Z159" s="33">
        <f t="shared" si="67"/>
        <v>1178.93</v>
      </c>
      <c r="AA159" s="33" t="s">
        <v>53</v>
      </c>
      <c r="AB159" s="37">
        <f t="shared" si="68"/>
        <v>1178.93</v>
      </c>
      <c r="AC159" s="37">
        <f t="shared" si="69"/>
        <v>2471.9500000000003</v>
      </c>
      <c r="AD159" s="33" t="s">
        <v>53</v>
      </c>
      <c r="AE159" s="31">
        <f t="shared" si="70"/>
        <v>1178.93</v>
      </c>
      <c r="AF159" s="33" t="s">
        <v>53</v>
      </c>
      <c r="AG159" s="38">
        <f t="shared" si="48"/>
        <v>3126.921675</v>
      </c>
      <c r="AH159" s="32">
        <f t="shared" si="71"/>
        <v>3126.921675</v>
      </c>
      <c r="AI159" s="33">
        <f t="shared" si="72"/>
        <v>3803</v>
      </c>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7"/>
      <c r="CK159" s="7"/>
      <c r="CL159" s="7"/>
      <c r="CM159" s="7"/>
      <c r="CN159" s="7"/>
      <c r="CO159" s="7"/>
      <c r="CP159" s="7"/>
      <c r="CQ159" s="7"/>
      <c r="CR159" s="7"/>
      <c r="CS159" s="7"/>
      <c r="CT159" s="7"/>
      <c r="CU159" s="7"/>
    </row>
    <row r="160" spans="1:99" s="8" customFormat="1" ht="15">
      <c r="A160" s="113"/>
      <c r="B160" s="35">
        <v>70030</v>
      </c>
      <c r="C160" s="35">
        <v>70030</v>
      </c>
      <c r="D160" s="36" t="s">
        <v>171</v>
      </c>
      <c r="E160" s="36" t="s">
        <v>212</v>
      </c>
      <c r="F160" s="13">
        <v>366</v>
      </c>
      <c r="G160" s="13">
        <f t="shared" si="55"/>
        <v>198.55499999999998</v>
      </c>
      <c r="H160" s="33">
        <f t="shared" si="56"/>
        <v>113.46</v>
      </c>
      <c r="I160" s="33">
        <f t="shared" si="52"/>
        <v>237.9</v>
      </c>
      <c r="J160" s="33">
        <f t="shared" si="57"/>
        <v>119.133</v>
      </c>
      <c r="K160" s="33">
        <f t="shared" si="53"/>
        <v>228.567</v>
      </c>
      <c r="L160" s="33">
        <f t="shared" si="50"/>
        <v>91.5</v>
      </c>
      <c r="M160" s="33">
        <f t="shared" si="58"/>
        <v>113.46</v>
      </c>
      <c r="N160" s="33">
        <f t="shared" si="59"/>
        <v>228.567</v>
      </c>
      <c r="O160" s="33">
        <f t="shared" si="60"/>
        <v>18.35</v>
      </c>
      <c r="P160" s="33">
        <f t="shared" si="51"/>
        <v>139.08</v>
      </c>
      <c r="Q160" s="33">
        <f t="shared" si="61"/>
        <v>18.35</v>
      </c>
      <c r="R160" s="33">
        <f t="shared" si="62"/>
        <v>274.5</v>
      </c>
      <c r="S160" s="33">
        <f t="shared" si="54"/>
        <v>274.5</v>
      </c>
      <c r="T160" s="33">
        <f t="shared" si="63"/>
        <v>113.46</v>
      </c>
      <c r="U160" s="33">
        <f t="shared" si="64"/>
        <v>113.46</v>
      </c>
      <c r="V160" s="33">
        <f t="shared" si="65"/>
        <v>113.46</v>
      </c>
      <c r="W160" s="33">
        <v>18.35</v>
      </c>
      <c r="X160" s="33">
        <f t="shared" si="66"/>
        <v>113.46</v>
      </c>
      <c r="Y160" s="33">
        <f t="shared" si="73"/>
        <v>274.5</v>
      </c>
      <c r="Z160" s="33">
        <f t="shared" si="67"/>
        <v>113.46</v>
      </c>
      <c r="AA160" s="33" t="s">
        <v>53</v>
      </c>
      <c r="AB160" s="37">
        <f t="shared" si="68"/>
        <v>113.46</v>
      </c>
      <c r="AC160" s="37">
        <f t="shared" si="69"/>
        <v>237.9</v>
      </c>
      <c r="AD160" s="33" t="s">
        <v>53</v>
      </c>
      <c r="AE160" s="31">
        <f t="shared" si="70"/>
        <v>113.46</v>
      </c>
      <c r="AF160" s="33" t="s">
        <v>53</v>
      </c>
      <c r="AG160" s="38">
        <f t="shared" si="48"/>
        <v>300.93435</v>
      </c>
      <c r="AH160" s="32">
        <f t="shared" si="71"/>
        <v>300.93435</v>
      </c>
      <c r="AI160" s="33">
        <f t="shared" si="72"/>
        <v>366</v>
      </c>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7"/>
      <c r="CK160" s="7"/>
      <c r="CL160" s="7"/>
      <c r="CM160" s="7"/>
      <c r="CN160" s="7"/>
      <c r="CO160" s="7"/>
      <c r="CP160" s="7"/>
      <c r="CQ160" s="7"/>
      <c r="CR160" s="7"/>
      <c r="CS160" s="7"/>
      <c r="CT160" s="7"/>
      <c r="CU160" s="7"/>
    </row>
    <row r="161" spans="1:99" s="8" customFormat="1" ht="15">
      <c r="A161" s="113"/>
      <c r="B161" s="35">
        <v>70100</v>
      </c>
      <c r="C161" s="35">
        <v>70100</v>
      </c>
      <c r="D161" s="36" t="s">
        <v>171</v>
      </c>
      <c r="E161" s="36" t="s">
        <v>213</v>
      </c>
      <c r="F161" s="13">
        <v>308</v>
      </c>
      <c r="G161" s="13">
        <f t="shared" si="55"/>
        <v>167.09</v>
      </c>
      <c r="H161" s="33">
        <f t="shared" si="56"/>
        <v>95.48</v>
      </c>
      <c r="I161" s="33">
        <f t="shared" si="52"/>
        <v>200.20000000000002</v>
      </c>
      <c r="J161" s="33">
        <f t="shared" si="57"/>
        <v>100.254</v>
      </c>
      <c r="K161" s="33">
        <f t="shared" si="53"/>
        <v>192.346</v>
      </c>
      <c r="L161" s="33">
        <f t="shared" si="50"/>
        <v>77</v>
      </c>
      <c r="M161" s="33">
        <f t="shared" si="58"/>
        <v>95.48</v>
      </c>
      <c r="N161" s="33">
        <f t="shared" si="59"/>
        <v>192.346</v>
      </c>
      <c r="O161" s="33">
        <f t="shared" si="60"/>
        <v>153.98</v>
      </c>
      <c r="P161" s="33">
        <f t="shared" si="51"/>
        <v>117.04</v>
      </c>
      <c r="Q161" s="33">
        <f t="shared" si="61"/>
        <v>153.98</v>
      </c>
      <c r="R161" s="33">
        <f t="shared" si="62"/>
        <v>231</v>
      </c>
      <c r="S161" s="33">
        <f t="shared" si="54"/>
        <v>231</v>
      </c>
      <c r="T161" s="33">
        <f t="shared" si="63"/>
        <v>95.48</v>
      </c>
      <c r="U161" s="33">
        <f t="shared" si="64"/>
        <v>95.48</v>
      </c>
      <c r="V161" s="33">
        <f t="shared" si="65"/>
        <v>95.48</v>
      </c>
      <c r="W161" s="33">
        <v>153.98</v>
      </c>
      <c r="X161" s="33">
        <f t="shared" si="66"/>
        <v>95.48</v>
      </c>
      <c r="Y161" s="33">
        <f t="shared" si="73"/>
        <v>231</v>
      </c>
      <c r="Z161" s="33">
        <f t="shared" si="67"/>
        <v>95.48</v>
      </c>
      <c r="AA161" s="33" t="s">
        <v>53</v>
      </c>
      <c r="AB161" s="37">
        <f t="shared" si="68"/>
        <v>95.48</v>
      </c>
      <c r="AC161" s="37">
        <f t="shared" si="69"/>
        <v>200.20000000000002</v>
      </c>
      <c r="AD161" s="33" t="s">
        <v>53</v>
      </c>
      <c r="AE161" s="31">
        <f t="shared" si="70"/>
        <v>95.48</v>
      </c>
      <c r="AF161" s="33" t="s">
        <v>53</v>
      </c>
      <c r="AG161" s="38">
        <f t="shared" si="48"/>
        <v>253.2453</v>
      </c>
      <c r="AH161" s="32">
        <f t="shared" si="71"/>
        <v>253.2453</v>
      </c>
      <c r="AI161" s="33">
        <f t="shared" si="72"/>
        <v>308</v>
      </c>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7"/>
      <c r="CK161" s="7"/>
      <c r="CL161" s="7"/>
      <c r="CM161" s="7"/>
      <c r="CN161" s="7"/>
      <c r="CO161" s="7"/>
      <c r="CP161" s="7"/>
      <c r="CQ161" s="7"/>
      <c r="CR161" s="7"/>
      <c r="CS161" s="7"/>
      <c r="CT161" s="7"/>
      <c r="CU161" s="7"/>
    </row>
    <row r="162" spans="1:99" s="8" customFormat="1" ht="15">
      <c r="A162" s="113"/>
      <c r="B162" s="35">
        <v>70110</v>
      </c>
      <c r="C162" s="35">
        <v>70110</v>
      </c>
      <c r="D162" s="36" t="s">
        <v>171</v>
      </c>
      <c r="E162" s="36" t="s">
        <v>214</v>
      </c>
      <c r="F162" s="13">
        <v>407</v>
      </c>
      <c r="G162" s="13">
        <f t="shared" si="55"/>
        <v>220.7975</v>
      </c>
      <c r="H162" s="33">
        <f t="shared" si="56"/>
        <v>126.17</v>
      </c>
      <c r="I162" s="33">
        <f t="shared" si="52"/>
        <v>264.55</v>
      </c>
      <c r="J162" s="33">
        <f t="shared" si="57"/>
        <v>132.4785</v>
      </c>
      <c r="K162" s="33">
        <f t="shared" si="53"/>
        <v>254.1715</v>
      </c>
      <c r="L162" s="33">
        <f t="shared" si="50"/>
        <v>101.75</v>
      </c>
      <c r="M162" s="33">
        <f t="shared" si="58"/>
        <v>126.17</v>
      </c>
      <c r="N162" s="33">
        <f t="shared" si="59"/>
        <v>254.1715</v>
      </c>
      <c r="O162" s="33">
        <f t="shared" si="60"/>
        <v>25.25</v>
      </c>
      <c r="P162" s="33">
        <f t="shared" si="51"/>
        <v>154.66</v>
      </c>
      <c r="Q162" s="33">
        <f t="shared" si="61"/>
        <v>25.25</v>
      </c>
      <c r="R162" s="33">
        <f t="shared" si="62"/>
        <v>305.25</v>
      </c>
      <c r="S162" s="33">
        <f t="shared" si="54"/>
        <v>305.25</v>
      </c>
      <c r="T162" s="33">
        <f t="shared" si="63"/>
        <v>126.17</v>
      </c>
      <c r="U162" s="33">
        <f t="shared" si="64"/>
        <v>126.17</v>
      </c>
      <c r="V162" s="33">
        <f t="shared" si="65"/>
        <v>126.17</v>
      </c>
      <c r="W162" s="33">
        <v>25.25</v>
      </c>
      <c r="X162" s="33">
        <f t="shared" si="66"/>
        <v>126.17</v>
      </c>
      <c r="Y162" s="33">
        <f t="shared" si="73"/>
        <v>305.25</v>
      </c>
      <c r="Z162" s="33">
        <f t="shared" si="67"/>
        <v>126.17</v>
      </c>
      <c r="AA162" s="33" t="s">
        <v>53</v>
      </c>
      <c r="AB162" s="37">
        <f t="shared" si="68"/>
        <v>126.17</v>
      </c>
      <c r="AC162" s="37">
        <f t="shared" si="69"/>
        <v>264.55</v>
      </c>
      <c r="AD162" s="33" t="s">
        <v>53</v>
      </c>
      <c r="AE162" s="31">
        <f t="shared" si="70"/>
        <v>126.17</v>
      </c>
      <c r="AF162" s="33" t="s">
        <v>53</v>
      </c>
      <c r="AG162" s="38">
        <f t="shared" si="48"/>
        <v>334.645575</v>
      </c>
      <c r="AH162" s="32">
        <f t="shared" si="71"/>
        <v>334.645575</v>
      </c>
      <c r="AI162" s="33">
        <f t="shared" si="72"/>
        <v>407</v>
      </c>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7"/>
      <c r="CK162" s="7"/>
      <c r="CL162" s="7"/>
      <c r="CM162" s="7"/>
      <c r="CN162" s="7"/>
      <c r="CO162" s="7"/>
      <c r="CP162" s="7"/>
      <c r="CQ162" s="7"/>
      <c r="CR162" s="7"/>
      <c r="CS162" s="7"/>
      <c r="CT162" s="7"/>
      <c r="CU162" s="7"/>
    </row>
    <row r="163" spans="1:99" s="8" customFormat="1" ht="15">
      <c r="A163" s="113"/>
      <c r="B163" s="35">
        <v>70120</v>
      </c>
      <c r="C163" s="35">
        <v>70120</v>
      </c>
      <c r="D163" s="36" t="s">
        <v>171</v>
      </c>
      <c r="E163" s="36" t="s">
        <v>215</v>
      </c>
      <c r="F163" s="13">
        <v>292</v>
      </c>
      <c r="G163" s="13">
        <f t="shared" si="55"/>
        <v>158.41</v>
      </c>
      <c r="H163" s="33">
        <f t="shared" si="56"/>
        <v>90.52</v>
      </c>
      <c r="I163" s="33">
        <f t="shared" si="52"/>
        <v>189.8</v>
      </c>
      <c r="J163" s="33">
        <f t="shared" si="57"/>
        <v>95.046</v>
      </c>
      <c r="K163" s="33">
        <f t="shared" si="53"/>
        <v>182.354</v>
      </c>
      <c r="L163" s="33">
        <f t="shared" si="50"/>
        <v>73</v>
      </c>
      <c r="M163" s="33">
        <f t="shared" si="58"/>
        <v>90.52</v>
      </c>
      <c r="N163" s="33">
        <f t="shared" si="59"/>
        <v>182.354</v>
      </c>
      <c r="O163" s="33">
        <f t="shared" si="60"/>
        <v>27.26</v>
      </c>
      <c r="P163" s="33">
        <f t="shared" si="51"/>
        <v>110.96000000000001</v>
      </c>
      <c r="Q163" s="33">
        <f t="shared" si="61"/>
        <v>27.26</v>
      </c>
      <c r="R163" s="33">
        <f t="shared" si="62"/>
        <v>219</v>
      </c>
      <c r="S163" s="33">
        <f t="shared" si="54"/>
        <v>219</v>
      </c>
      <c r="T163" s="33">
        <f t="shared" si="63"/>
        <v>90.52</v>
      </c>
      <c r="U163" s="33">
        <f t="shared" si="64"/>
        <v>90.52</v>
      </c>
      <c r="V163" s="33">
        <f t="shared" si="65"/>
        <v>90.52</v>
      </c>
      <c r="W163" s="33">
        <v>27.26</v>
      </c>
      <c r="X163" s="33">
        <f t="shared" si="66"/>
        <v>90.52</v>
      </c>
      <c r="Y163" s="33">
        <f t="shared" si="73"/>
        <v>219</v>
      </c>
      <c r="Z163" s="33">
        <f t="shared" si="67"/>
        <v>90.52</v>
      </c>
      <c r="AA163" s="33" t="s">
        <v>53</v>
      </c>
      <c r="AB163" s="37">
        <f t="shared" si="68"/>
        <v>90.52</v>
      </c>
      <c r="AC163" s="37">
        <f t="shared" si="69"/>
        <v>189.8</v>
      </c>
      <c r="AD163" s="33" t="s">
        <v>53</v>
      </c>
      <c r="AE163" s="31">
        <f t="shared" si="70"/>
        <v>90.52</v>
      </c>
      <c r="AF163" s="33" t="s">
        <v>53</v>
      </c>
      <c r="AG163" s="38">
        <f t="shared" si="48"/>
        <v>240.0897</v>
      </c>
      <c r="AH163" s="32">
        <f t="shared" si="71"/>
        <v>240.0897</v>
      </c>
      <c r="AI163" s="33">
        <f t="shared" si="72"/>
        <v>292</v>
      </c>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7"/>
      <c r="CK163" s="7"/>
      <c r="CL163" s="7"/>
      <c r="CM163" s="7"/>
      <c r="CN163" s="7"/>
      <c r="CO163" s="7"/>
      <c r="CP163" s="7"/>
      <c r="CQ163" s="7"/>
      <c r="CR163" s="7"/>
      <c r="CS163" s="7"/>
      <c r="CT163" s="7"/>
      <c r="CU163" s="7"/>
    </row>
    <row r="164" spans="1:99" s="8" customFormat="1" ht="15">
      <c r="A164" s="113"/>
      <c r="B164" s="35">
        <v>70130</v>
      </c>
      <c r="C164" s="35">
        <v>70130</v>
      </c>
      <c r="D164" s="36" t="s">
        <v>171</v>
      </c>
      <c r="E164" s="36" t="s">
        <v>216</v>
      </c>
      <c r="F164" s="13">
        <v>549</v>
      </c>
      <c r="G164" s="13">
        <f t="shared" si="55"/>
        <v>297.8325</v>
      </c>
      <c r="H164" s="33">
        <f t="shared" si="56"/>
        <v>170.19</v>
      </c>
      <c r="I164" s="33">
        <f t="shared" si="52"/>
        <v>356.85</v>
      </c>
      <c r="J164" s="33">
        <f t="shared" si="57"/>
        <v>178.6995</v>
      </c>
      <c r="K164" s="33">
        <f t="shared" si="53"/>
        <v>342.8505</v>
      </c>
      <c r="L164" s="33">
        <f t="shared" si="50"/>
        <v>137.25</v>
      </c>
      <c r="M164" s="33">
        <f t="shared" si="58"/>
        <v>170.19</v>
      </c>
      <c r="N164" s="33">
        <f t="shared" si="59"/>
        <v>342.8505</v>
      </c>
      <c r="O164" s="33">
        <f t="shared" si="60"/>
        <v>35.87</v>
      </c>
      <c r="P164" s="33">
        <f t="shared" si="51"/>
        <v>208.62</v>
      </c>
      <c r="Q164" s="33">
        <f t="shared" si="61"/>
        <v>35.87</v>
      </c>
      <c r="R164" s="33">
        <f t="shared" si="62"/>
        <v>411.75</v>
      </c>
      <c r="S164" s="33">
        <f t="shared" si="54"/>
        <v>411.75</v>
      </c>
      <c r="T164" s="33">
        <f t="shared" si="63"/>
        <v>170.19</v>
      </c>
      <c r="U164" s="33">
        <f t="shared" si="64"/>
        <v>170.19</v>
      </c>
      <c r="V164" s="33">
        <f t="shared" si="65"/>
        <v>170.19</v>
      </c>
      <c r="W164" s="33">
        <v>35.87</v>
      </c>
      <c r="X164" s="33">
        <f t="shared" si="66"/>
        <v>170.19</v>
      </c>
      <c r="Y164" s="33">
        <f t="shared" si="73"/>
        <v>411.75</v>
      </c>
      <c r="Z164" s="33">
        <f t="shared" si="67"/>
        <v>170.19</v>
      </c>
      <c r="AA164" s="33" t="s">
        <v>53</v>
      </c>
      <c r="AB164" s="37">
        <f t="shared" si="68"/>
        <v>170.19</v>
      </c>
      <c r="AC164" s="37">
        <f t="shared" si="69"/>
        <v>356.85</v>
      </c>
      <c r="AD164" s="33" t="s">
        <v>53</v>
      </c>
      <c r="AE164" s="31">
        <f t="shared" si="70"/>
        <v>170.19</v>
      </c>
      <c r="AF164" s="33" t="s">
        <v>53</v>
      </c>
      <c r="AG164" s="38">
        <f t="shared" si="48"/>
        <v>451.401525</v>
      </c>
      <c r="AH164" s="32">
        <f t="shared" si="71"/>
        <v>451.401525</v>
      </c>
      <c r="AI164" s="33">
        <f t="shared" si="72"/>
        <v>549</v>
      </c>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7"/>
      <c r="CK164" s="7"/>
      <c r="CL164" s="7"/>
      <c r="CM164" s="7"/>
      <c r="CN164" s="7"/>
      <c r="CO164" s="7"/>
      <c r="CP164" s="7"/>
      <c r="CQ164" s="7"/>
      <c r="CR164" s="7"/>
      <c r="CS164" s="7"/>
      <c r="CT164" s="7"/>
      <c r="CU164" s="7"/>
    </row>
    <row r="165" spans="1:99" s="8" customFormat="1" ht="15">
      <c r="A165" s="113"/>
      <c r="B165" s="35">
        <v>70140</v>
      </c>
      <c r="C165" s="35">
        <v>70140</v>
      </c>
      <c r="D165" s="36" t="s">
        <v>171</v>
      </c>
      <c r="E165" s="36" t="s">
        <v>217</v>
      </c>
      <c r="F165" s="13">
        <v>437</v>
      </c>
      <c r="G165" s="13">
        <f t="shared" si="55"/>
        <v>237.0725</v>
      </c>
      <c r="H165" s="33">
        <f t="shared" si="56"/>
        <v>135.47</v>
      </c>
      <c r="I165" s="33">
        <f t="shared" si="52"/>
        <v>284.05</v>
      </c>
      <c r="J165" s="33">
        <f t="shared" si="57"/>
        <v>142.2435</v>
      </c>
      <c r="K165" s="33">
        <f t="shared" si="53"/>
        <v>272.90650000000005</v>
      </c>
      <c r="L165" s="33">
        <f t="shared" si="50"/>
        <v>109.25</v>
      </c>
      <c r="M165" s="33">
        <f t="shared" si="58"/>
        <v>135.47</v>
      </c>
      <c r="N165" s="33">
        <f t="shared" si="59"/>
        <v>272.90650000000005</v>
      </c>
      <c r="O165" s="33">
        <f t="shared" si="60"/>
        <v>19.42</v>
      </c>
      <c r="P165" s="33">
        <f t="shared" si="51"/>
        <v>166.06</v>
      </c>
      <c r="Q165" s="33">
        <f t="shared" si="61"/>
        <v>19.42</v>
      </c>
      <c r="R165" s="33">
        <f t="shared" si="62"/>
        <v>327.75</v>
      </c>
      <c r="S165" s="33">
        <f t="shared" si="54"/>
        <v>327.75</v>
      </c>
      <c r="T165" s="33">
        <f t="shared" si="63"/>
        <v>135.47</v>
      </c>
      <c r="U165" s="33">
        <f t="shared" si="64"/>
        <v>135.47</v>
      </c>
      <c r="V165" s="33">
        <f t="shared" si="65"/>
        <v>135.47</v>
      </c>
      <c r="W165" s="33">
        <v>19.42</v>
      </c>
      <c r="X165" s="33">
        <f t="shared" si="66"/>
        <v>135.47</v>
      </c>
      <c r="Y165" s="33">
        <f t="shared" si="73"/>
        <v>327.75</v>
      </c>
      <c r="Z165" s="33">
        <f t="shared" si="67"/>
        <v>135.47</v>
      </c>
      <c r="AA165" s="33" t="s">
        <v>53</v>
      </c>
      <c r="AB165" s="37">
        <f t="shared" si="68"/>
        <v>135.47</v>
      </c>
      <c r="AC165" s="37">
        <f t="shared" si="69"/>
        <v>284.05</v>
      </c>
      <c r="AD165" s="33" t="s">
        <v>53</v>
      </c>
      <c r="AE165" s="31">
        <f t="shared" si="70"/>
        <v>135.47</v>
      </c>
      <c r="AF165" s="33" t="s">
        <v>53</v>
      </c>
      <c r="AG165" s="38">
        <f t="shared" si="48"/>
        <v>359.312325</v>
      </c>
      <c r="AH165" s="32">
        <f t="shared" si="71"/>
        <v>359.312325</v>
      </c>
      <c r="AI165" s="33">
        <f t="shared" si="72"/>
        <v>437</v>
      </c>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7"/>
      <c r="CK165" s="7"/>
      <c r="CL165" s="7"/>
      <c r="CM165" s="7"/>
      <c r="CN165" s="7"/>
      <c r="CO165" s="7"/>
      <c r="CP165" s="7"/>
      <c r="CQ165" s="7"/>
      <c r="CR165" s="7"/>
      <c r="CS165" s="7"/>
      <c r="CT165" s="7"/>
      <c r="CU165" s="7"/>
    </row>
    <row r="166" spans="1:99" s="8" customFormat="1" ht="15">
      <c r="A166" s="113"/>
      <c r="B166" s="35">
        <v>70150</v>
      </c>
      <c r="C166" s="35">
        <v>70150</v>
      </c>
      <c r="D166" s="36" t="s">
        <v>171</v>
      </c>
      <c r="E166" s="36" t="s">
        <v>218</v>
      </c>
      <c r="F166" s="13">
        <v>506</v>
      </c>
      <c r="G166" s="13">
        <f t="shared" si="55"/>
        <v>274.505</v>
      </c>
      <c r="H166" s="33">
        <f t="shared" si="56"/>
        <v>156.85999999999999</v>
      </c>
      <c r="I166" s="33">
        <f t="shared" si="52"/>
        <v>328.90000000000003</v>
      </c>
      <c r="J166" s="33">
        <f t="shared" si="57"/>
        <v>164.703</v>
      </c>
      <c r="K166" s="33">
        <f t="shared" si="53"/>
        <v>315.997</v>
      </c>
      <c r="L166" s="33">
        <f t="shared" si="50"/>
        <v>126.5</v>
      </c>
      <c r="M166" s="33">
        <f t="shared" si="58"/>
        <v>156.85999999999999</v>
      </c>
      <c r="N166" s="33">
        <f t="shared" si="59"/>
        <v>315.997</v>
      </c>
      <c r="O166" s="33">
        <f t="shared" si="60"/>
        <v>27.43</v>
      </c>
      <c r="P166" s="33">
        <f t="shared" si="51"/>
        <v>192.28</v>
      </c>
      <c r="Q166" s="33">
        <f t="shared" si="61"/>
        <v>27.43</v>
      </c>
      <c r="R166" s="33">
        <f t="shared" si="62"/>
        <v>379.5</v>
      </c>
      <c r="S166" s="33">
        <f t="shared" si="54"/>
        <v>379.5</v>
      </c>
      <c r="T166" s="33">
        <f t="shared" si="63"/>
        <v>156.85999999999999</v>
      </c>
      <c r="U166" s="33">
        <f t="shared" si="64"/>
        <v>156.85999999999999</v>
      </c>
      <c r="V166" s="33">
        <f t="shared" si="65"/>
        <v>156.85999999999999</v>
      </c>
      <c r="W166" s="33">
        <v>27.43</v>
      </c>
      <c r="X166" s="33">
        <f t="shared" si="66"/>
        <v>156.85999999999999</v>
      </c>
      <c r="Y166" s="33">
        <f t="shared" si="73"/>
        <v>379.5</v>
      </c>
      <c r="Z166" s="33">
        <f t="shared" si="67"/>
        <v>156.85999999999999</v>
      </c>
      <c r="AA166" s="33" t="s">
        <v>53</v>
      </c>
      <c r="AB166" s="37">
        <f t="shared" si="68"/>
        <v>156.85999999999999</v>
      </c>
      <c r="AC166" s="37">
        <f t="shared" si="69"/>
        <v>328.90000000000003</v>
      </c>
      <c r="AD166" s="33" t="s">
        <v>53</v>
      </c>
      <c r="AE166" s="31">
        <f t="shared" si="70"/>
        <v>156.85999999999999</v>
      </c>
      <c r="AF166" s="33" t="s">
        <v>53</v>
      </c>
      <c r="AG166" s="38">
        <f t="shared" si="48"/>
        <v>416.04585</v>
      </c>
      <c r="AH166" s="32">
        <f t="shared" si="71"/>
        <v>416.04585</v>
      </c>
      <c r="AI166" s="33">
        <f t="shared" si="72"/>
        <v>506</v>
      </c>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7"/>
      <c r="CK166" s="7"/>
      <c r="CL166" s="7"/>
      <c r="CM166" s="7"/>
      <c r="CN166" s="7"/>
      <c r="CO166" s="7"/>
      <c r="CP166" s="7"/>
      <c r="CQ166" s="7"/>
      <c r="CR166" s="7"/>
      <c r="CS166" s="7"/>
      <c r="CT166" s="7"/>
      <c r="CU166" s="7"/>
    </row>
    <row r="167" spans="1:99" s="8" customFormat="1" ht="15">
      <c r="A167" s="113"/>
      <c r="B167" s="35">
        <v>70160</v>
      </c>
      <c r="C167" s="35">
        <v>70160</v>
      </c>
      <c r="D167" s="36" t="s">
        <v>171</v>
      </c>
      <c r="E167" s="36" t="s">
        <v>219</v>
      </c>
      <c r="F167" s="13">
        <v>390</v>
      </c>
      <c r="G167" s="13">
        <f t="shared" si="55"/>
        <v>211.57500000000002</v>
      </c>
      <c r="H167" s="33">
        <f t="shared" si="56"/>
        <v>120.9</v>
      </c>
      <c r="I167" s="33">
        <f t="shared" si="52"/>
        <v>253.5</v>
      </c>
      <c r="J167" s="33">
        <f t="shared" si="57"/>
        <v>126.94500000000001</v>
      </c>
      <c r="K167" s="33">
        <f t="shared" si="53"/>
        <v>243.55500000000004</v>
      </c>
      <c r="L167" s="33">
        <f t="shared" si="50"/>
        <v>97.5</v>
      </c>
      <c r="M167" s="33">
        <f t="shared" si="58"/>
        <v>120.9</v>
      </c>
      <c r="N167" s="33">
        <f t="shared" si="59"/>
        <v>243.55500000000004</v>
      </c>
      <c r="O167" s="33">
        <f t="shared" si="60"/>
        <v>21.19</v>
      </c>
      <c r="P167" s="33">
        <f t="shared" si="51"/>
        <v>148.2</v>
      </c>
      <c r="Q167" s="33">
        <f t="shared" si="61"/>
        <v>21.19</v>
      </c>
      <c r="R167" s="33">
        <f t="shared" si="62"/>
        <v>292.5</v>
      </c>
      <c r="S167" s="33">
        <f t="shared" si="54"/>
        <v>292.5</v>
      </c>
      <c r="T167" s="33">
        <f t="shared" si="63"/>
        <v>120.9</v>
      </c>
      <c r="U167" s="33">
        <f t="shared" si="64"/>
        <v>120.9</v>
      </c>
      <c r="V167" s="33">
        <f t="shared" si="65"/>
        <v>120.9</v>
      </c>
      <c r="W167" s="33">
        <v>21.19</v>
      </c>
      <c r="X167" s="33">
        <f t="shared" si="66"/>
        <v>120.9</v>
      </c>
      <c r="Y167" s="33">
        <f t="shared" si="73"/>
        <v>292.5</v>
      </c>
      <c r="Z167" s="33">
        <f t="shared" si="67"/>
        <v>120.9</v>
      </c>
      <c r="AA167" s="33" t="s">
        <v>53</v>
      </c>
      <c r="AB167" s="37">
        <f t="shared" si="68"/>
        <v>120.9</v>
      </c>
      <c r="AC167" s="37">
        <f t="shared" si="69"/>
        <v>253.5</v>
      </c>
      <c r="AD167" s="33" t="s">
        <v>53</v>
      </c>
      <c r="AE167" s="31">
        <f t="shared" si="70"/>
        <v>120.9</v>
      </c>
      <c r="AF167" s="33" t="s">
        <v>53</v>
      </c>
      <c r="AG167" s="38">
        <f t="shared" si="48"/>
        <v>320.66775</v>
      </c>
      <c r="AH167" s="32">
        <f t="shared" si="71"/>
        <v>320.66775</v>
      </c>
      <c r="AI167" s="33">
        <f t="shared" si="72"/>
        <v>390</v>
      </c>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7"/>
      <c r="CK167" s="7"/>
      <c r="CL167" s="7"/>
      <c r="CM167" s="7"/>
      <c r="CN167" s="7"/>
      <c r="CO167" s="7"/>
      <c r="CP167" s="7"/>
      <c r="CQ167" s="7"/>
      <c r="CR167" s="7"/>
      <c r="CS167" s="7"/>
      <c r="CT167" s="7"/>
      <c r="CU167" s="7"/>
    </row>
    <row r="168" spans="1:99" s="8" customFormat="1" ht="15">
      <c r="A168" s="113"/>
      <c r="B168" s="35">
        <v>70190</v>
      </c>
      <c r="C168" s="35">
        <v>70190</v>
      </c>
      <c r="D168" s="36" t="s">
        <v>171</v>
      </c>
      <c r="E168" s="36" t="s">
        <v>220</v>
      </c>
      <c r="F168" s="13">
        <v>434</v>
      </c>
      <c r="G168" s="13">
        <f t="shared" si="55"/>
        <v>235.445</v>
      </c>
      <c r="H168" s="33">
        <f t="shared" si="56"/>
        <v>134.54</v>
      </c>
      <c r="I168" s="33">
        <f t="shared" si="52"/>
        <v>282.1</v>
      </c>
      <c r="J168" s="33">
        <f t="shared" si="57"/>
        <v>141.267</v>
      </c>
      <c r="K168" s="33">
        <f t="shared" si="53"/>
        <v>271.033</v>
      </c>
      <c r="L168" s="33">
        <f t="shared" si="50"/>
        <v>108.5</v>
      </c>
      <c r="M168" s="33">
        <f t="shared" si="58"/>
        <v>134.54</v>
      </c>
      <c r="N168" s="33">
        <f t="shared" si="59"/>
        <v>271.033</v>
      </c>
      <c r="O168" s="33">
        <f t="shared" si="60"/>
        <v>28.46</v>
      </c>
      <c r="P168" s="33">
        <f t="shared" si="51"/>
        <v>164.92000000000002</v>
      </c>
      <c r="Q168" s="33">
        <f t="shared" si="61"/>
        <v>28.46</v>
      </c>
      <c r="R168" s="33">
        <f t="shared" si="62"/>
        <v>325.5</v>
      </c>
      <c r="S168" s="33">
        <f t="shared" si="54"/>
        <v>325.5</v>
      </c>
      <c r="T168" s="33">
        <f t="shared" si="63"/>
        <v>134.54</v>
      </c>
      <c r="U168" s="33">
        <f t="shared" si="64"/>
        <v>134.54</v>
      </c>
      <c r="V168" s="33">
        <f t="shared" si="65"/>
        <v>134.54</v>
      </c>
      <c r="W168" s="33">
        <v>28.46</v>
      </c>
      <c r="X168" s="33">
        <f t="shared" si="66"/>
        <v>134.54</v>
      </c>
      <c r="Y168" s="33">
        <f t="shared" si="73"/>
        <v>325.5</v>
      </c>
      <c r="Z168" s="33">
        <f t="shared" si="67"/>
        <v>134.54</v>
      </c>
      <c r="AA168" s="33" t="s">
        <v>53</v>
      </c>
      <c r="AB168" s="37">
        <f t="shared" si="68"/>
        <v>134.54</v>
      </c>
      <c r="AC168" s="37">
        <f t="shared" si="69"/>
        <v>282.1</v>
      </c>
      <c r="AD168" s="33" t="s">
        <v>53</v>
      </c>
      <c r="AE168" s="31">
        <f t="shared" si="70"/>
        <v>134.54</v>
      </c>
      <c r="AF168" s="33" t="s">
        <v>53</v>
      </c>
      <c r="AG168" s="38">
        <f t="shared" si="48"/>
        <v>356.84565</v>
      </c>
      <c r="AH168" s="32">
        <f t="shared" si="71"/>
        <v>356.84565</v>
      </c>
      <c r="AI168" s="33">
        <f t="shared" si="72"/>
        <v>434</v>
      </c>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7"/>
      <c r="CK168" s="7"/>
      <c r="CL168" s="7"/>
      <c r="CM168" s="7"/>
      <c r="CN168" s="7"/>
      <c r="CO168" s="7"/>
      <c r="CP168" s="7"/>
      <c r="CQ168" s="7"/>
      <c r="CR168" s="7"/>
      <c r="CS168" s="7"/>
      <c r="CT168" s="7"/>
      <c r="CU168" s="7"/>
    </row>
    <row r="169" spans="1:99" s="8" customFormat="1" ht="15">
      <c r="A169" s="113"/>
      <c r="B169" s="35">
        <v>70200</v>
      </c>
      <c r="C169" s="35">
        <v>70200</v>
      </c>
      <c r="D169" s="36" t="s">
        <v>171</v>
      </c>
      <c r="E169" s="36" t="s">
        <v>221</v>
      </c>
      <c r="F169" s="13">
        <v>460</v>
      </c>
      <c r="G169" s="13">
        <f t="shared" si="55"/>
        <v>249.54999999999998</v>
      </c>
      <c r="H169" s="33">
        <f t="shared" si="56"/>
        <v>142.6</v>
      </c>
      <c r="I169" s="33">
        <f t="shared" si="52"/>
        <v>299</v>
      </c>
      <c r="J169" s="33">
        <f t="shared" si="57"/>
        <v>149.73</v>
      </c>
      <c r="K169" s="33">
        <f t="shared" si="53"/>
        <v>287.27000000000004</v>
      </c>
      <c r="L169" s="33">
        <f t="shared" si="50"/>
        <v>115</v>
      </c>
      <c r="M169" s="33">
        <f t="shared" si="58"/>
        <v>142.6</v>
      </c>
      <c r="N169" s="33">
        <f t="shared" si="59"/>
        <v>287.27000000000004</v>
      </c>
      <c r="O169" s="33">
        <f t="shared" si="60"/>
        <v>28.28</v>
      </c>
      <c r="P169" s="33">
        <f t="shared" si="51"/>
        <v>174.8</v>
      </c>
      <c r="Q169" s="33">
        <f t="shared" si="61"/>
        <v>28.28</v>
      </c>
      <c r="R169" s="33">
        <f t="shared" si="62"/>
        <v>345</v>
      </c>
      <c r="S169" s="33">
        <f t="shared" si="54"/>
        <v>345</v>
      </c>
      <c r="T169" s="33">
        <f t="shared" si="63"/>
        <v>142.6</v>
      </c>
      <c r="U169" s="33">
        <f t="shared" si="64"/>
        <v>142.6</v>
      </c>
      <c r="V169" s="33">
        <f t="shared" si="65"/>
        <v>142.6</v>
      </c>
      <c r="W169" s="33">
        <v>28.28</v>
      </c>
      <c r="X169" s="33">
        <f t="shared" si="66"/>
        <v>142.6</v>
      </c>
      <c r="Y169" s="33">
        <f t="shared" si="73"/>
        <v>345</v>
      </c>
      <c r="Z169" s="33">
        <f t="shared" si="67"/>
        <v>142.6</v>
      </c>
      <c r="AA169" s="33" t="s">
        <v>53</v>
      </c>
      <c r="AB169" s="37">
        <f t="shared" si="68"/>
        <v>142.6</v>
      </c>
      <c r="AC169" s="37">
        <f t="shared" si="69"/>
        <v>299</v>
      </c>
      <c r="AD169" s="33" t="s">
        <v>53</v>
      </c>
      <c r="AE169" s="31">
        <f t="shared" si="70"/>
        <v>142.6</v>
      </c>
      <c r="AF169" s="33" t="s">
        <v>53</v>
      </c>
      <c r="AG169" s="38">
        <f t="shared" si="48"/>
        <v>378.2235</v>
      </c>
      <c r="AH169" s="32">
        <f t="shared" si="71"/>
        <v>378.2235</v>
      </c>
      <c r="AI169" s="33">
        <f t="shared" si="72"/>
        <v>460</v>
      </c>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7"/>
      <c r="CK169" s="7"/>
      <c r="CL169" s="7"/>
      <c r="CM169" s="7"/>
      <c r="CN169" s="7"/>
      <c r="CO169" s="7"/>
      <c r="CP169" s="7"/>
      <c r="CQ169" s="7"/>
      <c r="CR169" s="7"/>
      <c r="CS169" s="7"/>
      <c r="CT169" s="7"/>
      <c r="CU169" s="7"/>
    </row>
    <row r="170" spans="1:99" s="8" customFormat="1" ht="15">
      <c r="A170" s="113"/>
      <c r="B170" s="35">
        <v>70210</v>
      </c>
      <c r="C170" s="35">
        <v>70210</v>
      </c>
      <c r="D170" s="36" t="s">
        <v>171</v>
      </c>
      <c r="E170" s="36" t="s">
        <v>222</v>
      </c>
      <c r="F170" s="13">
        <v>312</v>
      </c>
      <c r="G170" s="13">
        <f t="shared" si="55"/>
        <v>169.26</v>
      </c>
      <c r="H170" s="33">
        <f t="shared" si="56"/>
        <v>96.72</v>
      </c>
      <c r="I170" s="33">
        <f t="shared" si="52"/>
        <v>202.8</v>
      </c>
      <c r="J170" s="33">
        <f t="shared" si="57"/>
        <v>101.556</v>
      </c>
      <c r="K170" s="33">
        <f t="shared" si="53"/>
        <v>194.84400000000002</v>
      </c>
      <c r="L170" s="33">
        <f t="shared" si="50"/>
        <v>78</v>
      </c>
      <c r="M170" s="33">
        <f t="shared" si="58"/>
        <v>96.72</v>
      </c>
      <c r="N170" s="33">
        <f t="shared" si="59"/>
        <v>194.84400000000002</v>
      </c>
      <c r="O170" s="33">
        <f t="shared" si="60"/>
        <v>19.88</v>
      </c>
      <c r="P170" s="33">
        <f t="shared" si="51"/>
        <v>118.56</v>
      </c>
      <c r="Q170" s="33">
        <f t="shared" si="61"/>
        <v>19.88</v>
      </c>
      <c r="R170" s="33">
        <f t="shared" si="62"/>
        <v>234</v>
      </c>
      <c r="S170" s="33">
        <f t="shared" si="54"/>
        <v>234</v>
      </c>
      <c r="T170" s="33">
        <f t="shared" si="63"/>
        <v>96.72</v>
      </c>
      <c r="U170" s="33">
        <f t="shared" si="64"/>
        <v>96.72</v>
      </c>
      <c r="V170" s="33">
        <f t="shared" si="65"/>
        <v>96.72</v>
      </c>
      <c r="W170" s="33">
        <v>19.88</v>
      </c>
      <c r="X170" s="33">
        <f t="shared" si="66"/>
        <v>96.72</v>
      </c>
      <c r="Y170" s="33">
        <f t="shared" si="73"/>
        <v>234</v>
      </c>
      <c r="Z170" s="33">
        <f t="shared" si="67"/>
        <v>96.72</v>
      </c>
      <c r="AA170" s="33" t="s">
        <v>53</v>
      </c>
      <c r="AB170" s="37">
        <f t="shared" si="68"/>
        <v>96.72</v>
      </c>
      <c r="AC170" s="37">
        <f t="shared" si="69"/>
        <v>202.8</v>
      </c>
      <c r="AD170" s="33" t="s">
        <v>53</v>
      </c>
      <c r="AE170" s="31">
        <f t="shared" si="70"/>
        <v>96.72</v>
      </c>
      <c r="AF170" s="33" t="s">
        <v>53</v>
      </c>
      <c r="AG170" s="38">
        <f t="shared" si="48"/>
        <v>256.5342</v>
      </c>
      <c r="AH170" s="32">
        <f t="shared" si="71"/>
        <v>256.5342</v>
      </c>
      <c r="AI170" s="33">
        <f t="shared" si="72"/>
        <v>312</v>
      </c>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7"/>
      <c r="CK170" s="7"/>
      <c r="CL170" s="7"/>
      <c r="CM170" s="7"/>
      <c r="CN170" s="7"/>
      <c r="CO170" s="7"/>
      <c r="CP170" s="7"/>
      <c r="CQ170" s="7"/>
      <c r="CR170" s="7"/>
      <c r="CS170" s="7"/>
      <c r="CT170" s="7"/>
      <c r="CU170" s="7"/>
    </row>
    <row r="171" spans="1:99" s="8" customFormat="1" ht="15">
      <c r="A171" s="113"/>
      <c r="B171" s="35">
        <v>70220</v>
      </c>
      <c r="C171" s="35">
        <v>70220</v>
      </c>
      <c r="D171" s="36" t="s">
        <v>171</v>
      </c>
      <c r="E171" s="36" t="s">
        <v>223</v>
      </c>
      <c r="F171" s="13">
        <v>435</v>
      </c>
      <c r="G171" s="13">
        <f t="shared" si="55"/>
        <v>235.98749999999998</v>
      </c>
      <c r="H171" s="33">
        <f t="shared" si="56"/>
        <v>134.85</v>
      </c>
      <c r="I171" s="33">
        <f t="shared" si="52"/>
        <v>282.75</v>
      </c>
      <c r="J171" s="33">
        <f t="shared" si="57"/>
        <v>141.5925</v>
      </c>
      <c r="K171" s="33">
        <f t="shared" si="53"/>
        <v>271.6575</v>
      </c>
      <c r="L171" s="33">
        <f t="shared" si="50"/>
        <v>108.75</v>
      </c>
      <c r="M171" s="33">
        <f t="shared" si="58"/>
        <v>134.85</v>
      </c>
      <c r="N171" s="33">
        <f t="shared" si="59"/>
        <v>271.6575</v>
      </c>
      <c r="O171" s="33">
        <f t="shared" si="60"/>
        <v>24.82</v>
      </c>
      <c r="P171" s="33">
        <f t="shared" si="51"/>
        <v>165.3</v>
      </c>
      <c r="Q171" s="33">
        <f t="shared" si="61"/>
        <v>24.82</v>
      </c>
      <c r="R171" s="33">
        <f t="shared" si="62"/>
        <v>326.25</v>
      </c>
      <c r="S171" s="33">
        <f t="shared" si="54"/>
        <v>326.25</v>
      </c>
      <c r="T171" s="33">
        <f t="shared" si="63"/>
        <v>134.85</v>
      </c>
      <c r="U171" s="33">
        <f t="shared" si="64"/>
        <v>134.85</v>
      </c>
      <c r="V171" s="33">
        <f t="shared" si="65"/>
        <v>134.85</v>
      </c>
      <c r="W171" s="33">
        <v>24.82</v>
      </c>
      <c r="X171" s="33">
        <f t="shared" si="66"/>
        <v>134.85</v>
      </c>
      <c r="Y171" s="33">
        <f t="shared" si="73"/>
        <v>326.25</v>
      </c>
      <c r="Z171" s="33">
        <f t="shared" si="67"/>
        <v>134.85</v>
      </c>
      <c r="AA171" s="33" t="s">
        <v>53</v>
      </c>
      <c r="AB171" s="37">
        <f t="shared" si="68"/>
        <v>134.85</v>
      </c>
      <c r="AC171" s="37">
        <f t="shared" si="69"/>
        <v>282.75</v>
      </c>
      <c r="AD171" s="33" t="s">
        <v>53</v>
      </c>
      <c r="AE171" s="31">
        <f t="shared" si="70"/>
        <v>134.85</v>
      </c>
      <c r="AF171" s="33" t="s">
        <v>53</v>
      </c>
      <c r="AG171" s="38">
        <f t="shared" si="48"/>
        <v>357.667875</v>
      </c>
      <c r="AH171" s="32">
        <f t="shared" si="71"/>
        <v>357.667875</v>
      </c>
      <c r="AI171" s="33">
        <f t="shared" si="72"/>
        <v>435</v>
      </c>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7"/>
      <c r="CK171" s="7"/>
      <c r="CL171" s="7"/>
      <c r="CM171" s="7"/>
      <c r="CN171" s="7"/>
      <c r="CO171" s="7"/>
      <c r="CP171" s="7"/>
      <c r="CQ171" s="7"/>
      <c r="CR171" s="7"/>
      <c r="CS171" s="7"/>
      <c r="CT171" s="7"/>
      <c r="CU171" s="7"/>
    </row>
    <row r="172" spans="1:99" s="8" customFormat="1" ht="15">
      <c r="A172" s="113"/>
      <c r="B172" s="35">
        <v>70240</v>
      </c>
      <c r="C172" s="35">
        <v>70240</v>
      </c>
      <c r="D172" s="36" t="s">
        <v>171</v>
      </c>
      <c r="E172" s="36" t="s">
        <v>224</v>
      </c>
      <c r="F172" s="13">
        <v>282</v>
      </c>
      <c r="G172" s="13">
        <f t="shared" si="55"/>
        <v>152.985</v>
      </c>
      <c r="H172" s="33">
        <f t="shared" si="56"/>
        <v>87.42</v>
      </c>
      <c r="I172" s="33">
        <f t="shared" si="52"/>
        <v>183.3</v>
      </c>
      <c r="J172" s="33">
        <f t="shared" si="57"/>
        <v>91.79100000000001</v>
      </c>
      <c r="K172" s="33">
        <f t="shared" si="53"/>
        <v>176.109</v>
      </c>
      <c r="L172" s="33">
        <f t="shared" si="50"/>
        <v>70.5</v>
      </c>
      <c r="M172" s="33">
        <f t="shared" si="58"/>
        <v>87.42</v>
      </c>
      <c r="N172" s="33">
        <f t="shared" si="59"/>
        <v>176.109</v>
      </c>
      <c r="O172" s="33">
        <f t="shared" si="60"/>
        <v>18.98</v>
      </c>
      <c r="P172" s="33">
        <f t="shared" si="51"/>
        <v>107.16</v>
      </c>
      <c r="Q172" s="33">
        <f t="shared" si="61"/>
        <v>18.98</v>
      </c>
      <c r="R172" s="33">
        <f t="shared" si="62"/>
        <v>211.5</v>
      </c>
      <c r="S172" s="33">
        <f t="shared" si="54"/>
        <v>211.5</v>
      </c>
      <c r="T172" s="33">
        <f t="shared" si="63"/>
        <v>87.42</v>
      </c>
      <c r="U172" s="33">
        <f t="shared" si="64"/>
        <v>87.42</v>
      </c>
      <c r="V172" s="33">
        <f t="shared" si="65"/>
        <v>87.42</v>
      </c>
      <c r="W172" s="33">
        <v>18.98</v>
      </c>
      <c r="X172" s="33">
        <f t="shared" si="66"/>
        <v>87.42</v>
      </c>
      <c r="Y172" s="33">
        <f t="shared" si="73"/>
        <v>211.5</v>
      </c>
      <c r="Z172" s="33">
        <f t="shared" si="67"/>
        <v>87.42</v>
      </c>
      <c r="AA172" s="33" t="s">
        <v>53</v>
      </c>
      <c r="AB172" s="37">
        <f t="shared" si="68"/>
        <v>87.42</v>
      </c>
      <c r="AC172" s="37">
        <f t="shared" si="69"/>
        <v>183.3</v>
      </c>
      <c r="AD172" s="33" t="s">
        <v>53</v>
      </c>
      <c r="AE172" s="31">
        <f t="shared" si="70"/>
        <v>87.42</v>
      </c>
      <c r="AF172" s="33" t="s">
        <v>53</v>
      </c>
      <c r="AG172" s="38">
        <f t="shared" si="48"/>
        <v>231.86745</v>
      </c>
      <c r="AH172" s="32">
        <f t="shared" si="71"/>
        <v>231.86745</v>
      </c>
      <c r="AI172" s="33">
        <f t="shared" si="72"/>
        <v>282</v>
      </c>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7"/>
      <c r="CK172" s="7"/>
      <c r="CL172" s="7"/>
      <c r="CM172" s="7"/>
      <c r="CN172" s="7"/>
      <c r="CO172" s="7"/>
      <c r="CP172" s="7"/>
      <c r="CQ172" s="7"/>
      <c r="CR172" s="7"/>
      <c r="CS172" s="7"/>
      <c r="CT172" s="7"/>
      <c r="CU172" s="7"/>
    </row>
    <row r="173" spans="1:99" s="8" customFormat="1" ht="15">
      <c r="A173" s="113"/>
      <c r="B173" s="35">
        <v>70250</v>
      </c>
      <c r="C173" s="35">
        <v>70250</v>
      </c>
      <c r="D173" s="36" t="s">
        <v>171</v>
      </c>
      <c r="E173" s="36" t="s">
        <v>225</v>
      </c>
      <c r="F173" s="13">
        <v>339</v>
      </c>
      <c r="G173" s="13">
        <f t="shared" si="55"/>
        <v>183.9075</v>
      </c>
      <c r="H173" s="33">
        <f t="shared" si="56"/>
        <v>105.09</v>
      </c>
      <c r="I173" s="33">
        <f t="shared" si="52"/>
        <v>220.35</v>
      </c>
      <c r="J173" s="33">
        <f t="shared" si="57"/>
        <v>110.34450000000001</v>
      </c>
      <c r="K173" s="33">
        <f t="shared" si="53"/>
        <v>211.70550000000003</v>
      </c>
      <c r="L173" s="33">
        <f t="shared" si="50"/>
        <v>84.75</v>
      </c>
      <c r="M173" s="33">
        <f t="shared" si="58"/>
        <v>105.09</v>
      </c>
      <c r="N173" s="33">
        <f t="shared" si="59"/>
        <v>211.70550000000003</v>
      </c>
      <c r="O173" s="33">
        <f t="shared" si="60"/>
        <v>23.73</v>
      </c>
      <c r="P173" s="33">
        <f t="shared" si="51"/>
        <v>128.82</v>
      </c>
      <c r="Q173" s="33">
        <f t="shared" si="61"/>
        <v>23.73</v>
      </c>
      <c r="R173" s="33">
        <f t="shared" si="62"/>
        <v>254.25</v>
      </c>
      <c r="S173" s="33">
        <f t="shared" si="54"/>
        <v>254.25</v>
      </c>
      <c r="T173" s="33">
        <f t="shared" si="63"/>
        <v>105.09</v>
      </c>
      <c r="U173" s="33">
        <f t="shared" si="64"/>
        <v>105.09</v>
      </c>
      <c r="V173" s="33">
        <f t="shared" si="65"/>
        <v>105.09</v>
      </c>
      <c r="W173" s="33">
        <v>23.73</v>
      </c>
      <c r="X173" s="33">
        <f t="shared" si="66"/>
        <v>105.09</v>
      </c>
      <c r="Y173" s="33">
        <f t="shared" si="73"/>
        <v>254.25</v>
      </c>
      <c r="Z173" s="33">
        <f t="shared" si="67"/>
        <v>105.09</v>
      </c>
      <c r="AA173" s="33" t="s">
        <v>53</v>
      </c>
      <c r="AB173" s="37">
        <f t="shared" si="68"/>
        <v>105.09</v>
      </c>
      <c r="AC173" s="37">
        <f t="shared" si="69"/>
        <v>220.35</v>
      </c>
      <c r="AD173" s="33" t="s">
        <v>53</v>
      </c>
      <c r="AE173" s="31">
        <f t="shared" si="70"/>
        <v>105.09</v>
      </c>
      <c r="AF173" s="33" t="s">
        <v>53</v>
      </c>
      <c r="AG173" s="38">
        <f t="shared" si="48"/>
        <v>278.734275</v>
      </c>
      <c r="AH173" s="32">
        <f t="shared" si="71"/>
        <v>278.734275</v>
      </c>
      <c r="AI173" s="33">
        <f t="shared" si="72"/>
        <v>339</v>
      </c>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7"/>
      <c r="CK173" s="7"/>
      <c r="CL173" s="7"/>
      <c r="CM173" s="7"/>
      <c r="CN173" s="7"/>
      <c r="CO173" s="7"/>
      <c r="CP173" s="7"/>
      <c r="CQ173" s="7"/>
      <c r="CR173" s="7"/>
      <c r="CS173" s="7"/>
      <c r="CT173" s="7"/>
      <c r="CU173" s="7"/>
    </row>
    <row r="174" spans="1:99" s="8" customFormat="1" ht="15">
      <c r="A174" s="113"/>
      <c r="B174" s="35">
        <v>70260</v>
      </c>
      <c r="C174" s="35">
        <v>70260</v>
      </c>
      <c r="D174" s="36" t="s">
        <v>171</v>
      </c>
      <c r="E174" s="36" t="s">
        <v>226</v>
      </c>
      <c r="F174" s="13">
        <v>425</v>
      </c>
      <c r="G174" s="13">
        <f t="shared" si="55"/>
        <v>230.5625</v>
      </c>
      <c r="H174" s="33">
        <f t="shared" si="56"/>
        <v>131.75</v>
      </c>
      <c r="I174" s="33">
        <f t="shared" si="52"/>
        <v>276.25</v>
      </c>
      <c r="J174" s="33">
        <f t="shared" si="57"/>
        <v>138.3375</v>
      </c>
      <c r="K174" s="33">
        <f t="shared" si="53"/>
        <v>265.4125</v>
      </c>
      <c r="L174" s="33">
        <f t="shared" si="50"/>
        <v>106.25</v>
      </c>
      <c r="M174" s="33">
        <f t="shared" si="58"/>
        <v>131.75</v>
      </c>
      <c r="N174" s="33">
        <f t="shared" si="59"/>
        <v>265.4125</v>
      </c>
      <c r="O174" s="33">
        <f t="shared" si="60"/>
        <v>30.17</v>
      </c>
      <c r="P174" s="33">
        <f t="shared" si="51"/>
        <v>161.5</v>
      </c>
      <c r="Q174" s="33">
        <f t="shared" si="61"/>
        <v>30.17</v>
      </c>
      <c r="R174" s="33">
        <f t="shared" si="62"/>
        <v>318.75</v>
      </c>
      <c r="S174" s="33">
        <f t="shared" si="54"/>
        <v>318.75</v>
      </c>
      <c r="T174" s="33">
        <f t="shared" si="63"/>
        <v>131.75</v>
      </c>
      <c r="U174" s="33">
        <f t="shared" si="64"/>
        <v>131.75</v>
      </c>
      <c r="V174" s="33">
        <f t="shared" si="65"/>
        <v>131.75</v>
      </c>
      <c r="W174" s="33">
        <v>30.17</v>
      </c>
      <c r="X174" s="33">
        <f t="shared" si="66"/>
        <v>131.75</v>
      </c>
      <c r="Y174" s="33">
        <f t="shared" si="73"/>
        <v>318.75</v>
      </c>
      <c r="Z174" s="33">
        <f t="shared" si="67"/>
        <v>131.75</v>
      </c>
      <c r="AA174" s="33" t="s">
        <v>53</v>
      </c>
      <c r="AB174" s="37">
        <f t="shared" si="68"/>
        <v>131.75</v>
      </c>
      <c r="AC174" s="37">
        <f t="shared" si="69"/>
        <v>276.25</v>
      </c>
      <c r="AD174" s="33" t="s">
        <v>53</v>
      </c>
      <c r="AE174" s="31">
        <f t="shared" si="70"/>
        <v>131.75</v>
      </c>
      <c r="AF174" s="33" t="s">
        <v>53</v>
      </c>
      <c r="AG174" s="38">
        <f t="shared" si="48"/>
        <v>349.445625</v>
      </c>
      <c r="AH174" s="32">
        <f t="shared" si="71"/>
        <v>349.445625</v>
      </c>
      <c r="AI174" s="33">
        <f t="shared" si="72"/>
        <v>425</v>
      </c>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7"/>
      <c r="CK174" s="7"/>
      <c r="CL174" s="7"/>
      <c r="CM174" s="7"/>
      <c r="CN174" s="7"/>
      <c r="CO174" s="7"/>
      <c r="CP174" s="7"/>
      <c r="CQ174" s="7"/>
      <c r="CR174" s="7"/>
      <c r="CS174" s="7"/>
      <c r="CT174" s="7"/>
      <c r="CU174" s="7"/>
    </row>
    <row r="175" spans="1:99" s="8" customFormat="1" ht="15">
      <c r="A175" s="113"/>
      <c r="B175" s="35">
        <v>70328</v>
      </c>
      <c r="C175" s="35">
        <v>70328</v>
      </c>
      <c r="D175" s="36" t="s">
        <v>171</v>
      </c>
      <c r="E175" s="36" t="s">
        <v>227</v>
      </c>
      <c r="F175" s="13">
        <v>456</v>
      </c>
      <c r="G175" s="13">
        <f t="shared" si="55"/>
        <v>247.37999999999997</v>
      </c>
      <c r="H175" s="33">
        <f t="shared" si="56"/>
        <v>141.35999999999999</v>
      </c>
      <c r="I175" s="33">
        <f t="shared" si="52"/>
        <v>296.40000000000003</v>
      </c>
      <c r="J175" s="33">
        <f t="shared" si="57"/>
        <v>148.428</v>
      </c>
      <c r="K175" s="33">
        <f t="shared" si="53"/>
        <v>284.77200000000005</v>
      </c>
      <c r="L175" s="33">
        <f t="shared" si="50"/>
        <v>114</v>
      </c>
      <c r="M175" s="33">
        <f t="shared" si="58"/>
        <v>141.35999999999999</v>
      </c>
      <c r="N175" s="33">
        <f t="shared" si="59"/>
        <v>284.77200000000005</v>
      </c>
      <c r="O175" s="33">
        <f t="shared" si="60"/>
        <v>23.63</v>
      </c>
      <c r="P175" s="33">
        <f t="shared" si="51"/>
        <v>173.28</v>
      </c>
      <c r="Q175" s="33">
        <f t="shared" si="61"/>
        <v>23.63</v>
      </c>
      <c r="R175" s="33">
        <f t="shared" si="62"/>
        <v>342</v>
      </c>
      <c r="S175" s="33">
        <f t="shared" si="54"/>
        <v>342</v>
      </c>
      <c r="T175" s="33">
        <f t="shared" si="63"/>
        <v>141.35999999999999</v>
      </c>
      <c r="U175" s="33">
        <f t="shared" si="64"/>
        <v>141.35999999999999</v>
      </c>
      <c r="V175" s="33">
        <f t="shared" si="65"/>
        <v>141.35999999999999</v>
      </c>
      <c r="W175" s="33">
        <v>23.63</v>
      </c>
      <c r="X175" s="33">
        <f t="shared" si="66"/>
        <v>141.35999999999999</v>
      </c>
      <c r="Y175" s="33">
        <f t="shared" si="73"/>
        <v>342</v>
      </c>
      <c r="Z175" s="33">
        <f t="shared" si="67"/>
        <v>141.35999999999999</v>
      </c>
      <c r="AA175" s="33" t="s">
        <v>53</v>
      </c>
      <c r="AB175" s="37">
        <f t="shared" si="68"/>
        <v>141.35999999999999</v>
      </c>
      <c r="AC175" s="37">
        <f t="shared" si="69"/>
        <v>296.40000000000003</v>
      </c>
      <c r="AD175" s="33" t="s">
        <v>53</v>
      </c>
      <c r="AE175" s="31">
        <f t="shared" si="70"/>
        <v>141.35999999999999</v>
      </c>
      <c r="AF175" s="33" t="s">
        <v>53</v>
      </c>
      <c r="AG175" s="38">
        <f aca="true" t="shared" si="74" ref="AG175:AG214">((F175*0.75)*0.0963)+(F175*0.75)</f>
        <v>374.9346</v>
      </c>
      <c r="AH175" s="32">
        <f t="shared" si="71"/>
        <v>374.9346</v>
      </c>
      <c r="AI175" s="33">
        <f t="shared" si="72"/>
        <v>456</v>
      </c>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7"/>
      <c r="CK175" s="7"/>
      <c r="CL175" s="7"/>
      <c r="CM175" s="7"/>
      <c r="CN175" s="7"/>
      <c r="CO175" s="7"/>
      <c r="CP175" s="7"/>
      <c r="CQ175" s="7"/>
      <c r="CR175" s="7"/>
      <c r="CS175" s="7"/>
      <c r="CT175" s="7"/>
      <c r="CU175" s="7"/>
    </row>
    <row r="176" spans="1:99" s="8" customFormat="1" ht="15">
      <c r="A176" s="113"/>
      <c r="B176" s="35">
        <v>70330</v>
      </c>
      <c r="C176" s="35">
        <v>70330</v>
      </c>
      <c r="D176" s="36" t="s">
        <v>171</v>
      </c>
      <c r="E176" s="36" t="s">
        <v>228</v>
      </c>
      <c r="F176" s="13">
        <v>492</v>
      </c>
      <c r="G176" s="13">
        <f t="shared" si="55"/>
        <v>266.91</v>
      </c>
      <c r="H176" s="33">
        <f t="shared" si="56"/>
        <v>152.52</v>
      </c>
      <c r="I176" s="33">
        <f t="shared" si="52"/>
        <v>319.8</v>
      </c>
      <c r="J176" s="33">
        <f t="shared" si="57"/>
        <v>160.14600000000002</v>
      </c>
      <c r="K176" s="33">
        <f t="shared" si="53"/>
        <v>307.254</v>
      </c>
      <c r="L176" s="33">
        <f t="shared" si="50"/>
        <v>123</v>
      </c>
      <c r="M176" s="33">
        <f t="shared" si="58"/>
        <v>152.52</v>
      </c>
      <c r="N176" s="33">
        <f t="shared" si="59"/>
        <v>307.254</v>
      </c>
      <c r="O176" s="33">
        <f t="shared" si="60"/>
        <v>30.96</v>
      </c>
      <c r="P176" s="33">
        <f t="shared" si="51"/>
        <v>186.96</v>
      </c>
      <c r="Q176" s="33">
        <f t="shared" si="61"/>
        <v>30.96</v>
      </c>
      <c r="R176" s="33">
        <f t="shared" si="62"/>
        <v>369</v>
      </c>
      <c r="S176" s="33">
        <f t="shared" si="54"/>
        <v>369</v>
      </c>
      <c r="T176" s="33">
        <f t="shared" si="63"/>
        <v>152.52</v>
      </c>
      <c r="U176" s="33">
        <f t="shared" si="64"/>
        <v>152.52</v>
      </c>
      <c r="V176" s="33">
        <f t="shared" si="65"/>
        <v>152.52</v>
      </c>
      <c r="W176" s="33">
        <v>30.96</v>
      </c>
      <c r="X176" s="33">
        <f t="shared" si="66"/>
        <v>152.52</v>
      </c>
      <c r="Y176" s="33">
        <f t="shared" si="73"/>
        <v>369</v>
      </c>
      <c r="Z176" s="33">
        <f t="shared" si="67"/>
        <v>152.52</v>
      </c>
      <c r="AA176" s="33" t="s">
        <v>53</v>
      </c>
      <c r="AB176" s="37">
        <f t="shared" si="68"/>
        <v>152.52</v>
      </c>
      <c r="AC176" s="37">
        <f t="shared" si="69"/>
        <v>319.8</v>
      </c>
      <c r="AD176" s="33" t="s">
        <v>53</v>
      </c>
      <c r="AE176" s="31">
        <f t="shared" si="70"/>
        <v>152.52</v>
      </c>
      <c r="AF176" s="33" t="s">
        <v>53</v>
      </c>
      <c r="AG176" s="38">
        <f t="shared" si="74"/>
        <v>404.5347</v>
      </c>
      <c r="AH176" s="32">
        <f t="shared" si="71"/>
        <v>404.5347</v>
      </c>
      <c r="AI176" s="33">
        <f t="shared" si="72"/>
        <v>492</v>
      </c>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7"/>
      <c r="CK176" s="7"/>
      <c r="CL176" s="7"/>
      <c r="CM176" s="7"/>
      <c r="CN176" s="7"/>
      <c r="CO176" s="7"/>
      <c r="CP176" s="7"/>
      <c r="CQ176" s="7"/>
      <c r="CR176" s="7"/>
      <c r="CS176" s="7"/>
      <c r="CT176" s="7"/>
      <c r="CU176" s="7"/>
    </row>
    <row r="177" spans="1:99" s="8" customFormat="1" ht="15">
      <c r="A177" s="113"/>
      <c r="B177" s="35">
        <v>70360</v>
      </c>
      <c r="C177" s="35">
        <v>70360</v>
      </c>
      <c r="D177" s="36" t="s">
        <v>171</v>
      </c>
      <c r="E177" s="36" t="s">
        <v>229</v>
      </c>
      <c r="F177" s="13">
        <v>290</v>
      </c>
      <c r="G177" s="13">
        <f t="shared" si="55"/>
        <v>157.32500000000002</v>
      </c>
      <c r="H177" s="33">
        <f t="shared" si="56"/>
        <v>89.9</v>
      </c>
      <c r="I177" s="33">
        <f t="shared" si="52"/>
        <v>188.5</v>
      </c>
      <c r="J177" s="33">
        <f t="shared" si="57"/>
        <v>94.39500000000001</v>
      </c>
      <c r="K177" s="33">
        <f t="shared" si="53"/>
        <v>181.10500000000002</v>
      </c>
      <c r="L177" s="33">
        <f t="shared" si="50"/>
        <v>72.5</v>
      </c>
      <c r="M177" s="33">
        <f t="shared" si="58"/>
        <v>89.9</v>
      </c>
      <c r="N177" s="33">
        <f t="shared" si="59"/>
        <v>181.10500000000002</v>
      </c>
      <c r="O177" s="33">
        <f t="shared" si="60"/>
        <v>17.69</v>
      </c>
      <c r="P177" s="33">
        <f t="shared" si="51"/>
        <v>110.2</v>
      </c>
      <c r="Q177" s="33">
        <f t="shared" si="61"/>
        <v>17.69</v>
      </c>
      <c r="R177" s="33">
        <f t="shared" si="62"/>
        <v>217.5</v>
      </c>
      <c r="S177" s="33">
        <f t="shared" si="54"/>
        <v>217.5</v>
      </c>
      <c r="T177" s="33">
        <f t="shared" si="63"/>
        <v>89.9</v>
      </c>
      <c r="U177" s="33">
        <f t="shared" si="64"/>
        <v>89.9</v>
      </c>
      <c r="V177" s="33">
        <f t="shared" si="65"/>
        <v>89.9</v>
      </c>
      <c r="W177" s="33">
        <v>17.69</v>
      </c>
      <c r="X177" s="33">
        <f t="shared" si="66"/>
        <v>89.9</v>
      </c>
      <c r="Y177" s="33">
        <f t="shared" si="73"/>
        <v>217.5</v>
      </c>
      <c r="Z177" s="33">
        <f t="shared" si="67"/>
        <v>89.9</v>
      </c>
      <c r="AA177" s="33" t="s">
        <v>53</v>
      </c>
      <c r="AB177" s="37">
        <f t="shared" si="68"/>
        <v>89.9</v>
      </c>
      <c r="AC177" s="37">
        <f t="shared" si="69"/>
        <v>188.5</v>
      </c>
      <c r="AD177" s="33" t="s">
        <v>53</v>
      </c>
      <c r="AE177" s="31">
        <f t="shared" si="70"/>
        <v>89.9</v>
      </c>
      <c r="AF177" s="33" t="s">
        <v>53</v>
      </c>
      <c r="AG177" s="38">
        <f t="shared" si="74"/>
        <v>238.44525</v>
      </c>
      <c r="AH177" s="32">
        <f t="shared" si="71"/>
        <v>238.44525</v>
      </c>
      <c r="AI177" s="33">
        <f t="shared" si="72"/>
        <v>290</v>
      </c>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7"/>
      <c r="CK177" s="7"/>
      <c r="CL177" s="7"/>
      <c r="CM177" s="7"/>
      <c r="CN177" s="7"/>
      <c r="CO177" s="7"/>
      <c r="CP177" s="7"/>
      <c r="CQ177" s="7"/>
      <c r="CR177" s="7"/>
      <c r="CS177" s="7"/>
      <c r="CT177" s="7"/>
      <c r="CU177" s="7"/>
    </row>
    <row r="178" spans="1:99" s="8" customFormat="1" ht="15">
      <c r="A178" s="113"/>
      <c r="B178" s="35">
        <v>71045</v>
      </c>
      <c r="C178" s="35">
        <v>71045</v>
      </c>
      <c r="D178" s="36" t="s">
        <v>171</v>
      </c>
      <c r="E178" s="36" t="s">
        <v>230</v>
      </c>
      <c r="F178" s="13">
        <v>233</v>
      </c>
      <c r="G178" s="13">
        <f t="shared" si="55"/>
        <v>126.4025</v>
      </c>
      <c r="H178" s="33">
        <f t="shared" si="56"/>
        <v>72.23</v>
      </c>
      <c r="I178" s="33">
        <f t="shared" si="52"/>
        <v>151.45000000000002</v>
      </c>
      <c r="J178" s="33">
        <f t="shared" si="57"/>
        <v>75.84150000000001</v>
      </c>
      <c r="K178" s="33">
        <f t="shared" si="53"/>
        <v>145.50850000000003</v>
      </c>
      <c r="L178" s="33">
        <f t="shared" si="50"/>
        <v>58.25</v>
      </c>
      <c r="M178" s="33">
        <f t="shared" si="58"/>
        <v>72.23</v>
      </c>
      <c r="N178" s="33">
        <f t="shared" si="59"/>
        <v>145.50850000000003</v>
      </c>
      <c r="O178" s="33">
        <f t="shared" si="60"/>
        <v>16.05</v>
      </c>
      <c r="P178" s="33">
        <f t="shared" si="51"/>
        <v>88.54</v>
      </c>
      <c r="Q178" s="33">
        <f t="shared" si="61"/>
        <v>16.05</v>
      </c>
      <c r="R178" s="33">
        <f t="shared" si="62"/>
        <v>174.75</v>
      </c>
      <c r="S178" s="33">
        <f t="shared" si="54"/>
        <v>174.75</v>
      </c>
      <c r="T178" s="33">
        <f t="shared" si="63"/>
        <v>72.23</v>
      </c>
      <c r="U178" s="33">
        <f t="shared" si="64"/>
        <v>72.23</v>
      </c>
      <c r="V178" s="33">
        <f t="shared" si="65"/>
        <v>72.23</v>
      </c>
      <c r="W178" s="33">
        <v>16.05</v>
      </c>
      <c r="X178" s="33">
        <f t="shared" si="66"/>
        <v>72.23</v>
      </c>
      <c r="Y178" s="33">
        <f t="shared" si="73"/>
        <v>174.75</v>
      </c>
      <c r="Z178" s="33">
        <f t="shared" si="67"/>
        <v>72.23</v>
      </c>
      <c r="AA178" s="33" t="s">
        <v>53</v>
      </c>
      <c r="AB178" s="37">
        <f t="shared" si="68"/>
        <v>72.23</v>
      </c>
      <c r="AC178" s="37">
        <f t="shared" si="69"/>
        <v>151.45000000000002</v>
      </c>
      <c r="AD178" s="33" t="s">
        <v>53</v>
      </c>
      <c r="AE178" s="31">
        <f t="shared" si="70"/>
        <v>72.23</v>
      </c>
      <c r="AF178" s="33" t="s">
        <v>53</v>
      </c>
      <c r="AG178" s="38">
        <f t="shared" si="74"/>
        <v>191.578425</v>
      </c>
      <c r="AH178" s="32">
        <f t="shared" si="71"/>
        <v>191.578425</v>
      </c>
      <c r="AI178" s="33">
        <f t="shared" si="72"/>
        <v>233</v>
      </c>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7"/>
      <c r="CK178" s="7"/>
      <c r="CL178" s="7"/>
      <c r="CM178" s="7"/>
      <c r="CN178" s="7"/>
      <c r="CO178" s="7"/>
      <c r="CP178" s="7"/>
      <c r="CQ178" s="7"/>
      <c r="CR178" s="7"/>
      <c r="CS178" s="7"/>
      <c r="CT178" s="7"/>
      <c r="CU178" s="7"/>
    </row>
    <row r="179" spans="1:99" s="8" customFormat="1" ht="15">
      <c r="A179" s="113"/>
      <c r="B179" s="35">
        <v>71046</v>
      </c>
      <c r="C179" s="35">
        <v>71046</v>
      </c>
      <c r="D179" s="36" t="s">
        <v>171</v>
      </c>
      <c r="E179" s="36" t="s">
        <v>231</v>
      </c>
      <c r="F179" s="13">
        <v>348</v>
      </c>
      <c r="G179" s="13">
        <f t="shared" si="55"/>
        <v>188.79</v>
      </c>
      <c r="H179" s="33">
        <f t="shared" si="56"/>
        <v>107.88</v>
      </c>
      <c r="I179" s="33">
        <f t="shared" si="52"/>
        <v>226.20000000000002</v>
      </c>
      <c r="J179" s="33">
        <f t="shared" si="57"/>
        <v>113.274</v>
      </c>
      <c r="K179" s="33">
        <f t="shared" si="53"/>
        <v>217.32600000000002</v>
      </c>
      <c r="L179" s="33">
        <f t="shared" si="50"/>
        <v>87</v>
      </c>
      <c r="M179" s="33">
        <f t="shared" si="58"/>
        <v>107.88</v>
      </c>
      <c r="N179" s="33">
        <f t="shared" si="59"/>
        <v>217.32600000000002</v>
      </c>
      <c r="O179" s="33">
        <f t="shared" si="60"/>
        <v>24.65</v>
      </c>
      <c r="P179" s="33">
        <f t="shared" si="51"/>
        <v>132.24</v>
      </c>
      <c r="Q179" s="33">
        <f t="shared" si="61"/>
        <v>24.65</v>
      </c>
      <c r="R179" s="33">
        <f t="shared" si="62"/>
        <v>261</v>
      </c>
      <c r="S179" s="33">
        <f t="shared" si="54"/>
        <v>261</v>
      </c>
      <c r="T179" s="33">
        <f t="shared" si="63"/>
        <v>107.88</v>
      </c>
      <c r="U179" s="33">
        <f t="shared" si="64"/>
        <v>107.88</v>
      </c>
      <c r="V179" s="33">
        <f t="shared" si="65"/>
        <v>107.88</v>
      </c>
      <c r="W179" s="33">
        <v>24.65</v>
      </c>
      <c r="X179" s="33">
        <f t="shared" si="66"/>
        <v>107.88</v>
      </c>
      <c r="Y179" s="33">
        <f t="shared" si="73"/>
        <v>261</v>
      </c>
      <c r="Z179" s="33">
        <f t="shared" si="67"/>
        <v>107.88</v>
      </c>
      <c r="AA179" s="33" t="s">
        <v>53</v>
      </c>
      <c r="AB179" s="37">
        <f t="shared" si="68"/>
        <v>107.88</v>
      </c>
      <c r="AC179" s="37">
        <f t="shared" si="69"/>
        <v>226.20000000000002</v>
      </c>
      <c r="AD179" s="33" t="s">
        <v>53</v>
      </c>
      <c r="AE179" s="31">
        <f t="shared" si="70"/>
        <v>107.88</v>
      </c>
      <c r="AF179" s="33" t="s">
        <v>53</v>
      </c>
      <c r="AG179" s="38">
        <f t="shared" si="74"/>
        <v>286.1343</v>
      </c>
      <c r="AH179" s="32">
        <f t="shared" si="71"/>
        <v>286.1343</v>
      </c>
      <c r="AI179" s="33">
        <f t="shared" si="72"/>
        <v>348</v>
      </c>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7"/>
      <c r="CK179" s="7"/>
      <c r="CL179" s="7"/>
      <c r="CM179" s="7"/>
      <c r="CN179" s="7"/>
      <c r="CO179" s="7"/>
      <c r="CP179" s="7"/>
      <c r="CQ179" s="7"/>
      <c r="CR179" s="7"/>
      <c r="CS179" s="7"/>
      <c r="CT179" s="7"/>
      <c r="CU179" s="7"/>
    </row>
    <row r="180" spans="1:99" s="8" customFormat="1" ht="15">
      <c r="A180" s="113"/>
      <c r="B180" s="35">
        <v>71100</v>
      </c>
      <c r="C180" s="35">
        <v>71100</v>
      </c>
      <c r="D180" s="36" t="s">
        <v>171</v>
      </c>
      <c r="E180" s="36" t="s">
        <v>232</v>
      </c>
      <c r="F180" s="13">
        <v>396</v>
      </c>
      <c r="G180" s="13">
        <f t="shared" si="55"/>
        <v>214.83</v>
      </c>
      <c r="H180" s="33">
        <f t="shared" si="56"/>
        <v>122.76</v>
      </c>
      <c r="I180" s="33">
        <f t="shared" si="52"/>
        <v>257.40000000000003</v>
      </c>
      <c r="J180" s="33">
        <f t="shared" si="57"/>
        <v>128.89800000000002</v>
      </c>
      <c r="K180" s="33">
        <f t="shared" si="53"/>
        <v>247.30200000000002</v>
      </c>
      <c r="L180" s="33">
        <f t="shared" si="50"/>
        <v>99</v>
      </c>
      <c r="M180" s="33">
        <f t="shared" si="58"/>
        <v>122.76</v>
      </c>
      <c r="N180" s="33">
        <f t="shared" si="59"/>
        <v>247.30200000000002</v>
      </c>
      <c r="O180" s="33">
        <f t="shared" si="60"/>
        <v>20.69</v>
      </c>
      <c r="P180" s="33">
        <f t="shared" si="51"/>
        <v>150.48</v>
      </c>
      <c r="Q180" s="33">
        <f t="shared" si="61"/>
        <v>20.69</v>
      </c>
      <c r="R180" s="33">
        <f t="shared" si="62"/>
        <v>297</v>
      </c>
      <c r="S180" s="33">
        <f t="shared" si="54"/>
        <v>297</v>
      </c>
      <c r="T180" s="33">
        <f t="shared" si="63"/>
        <v>122.76</v>
      </c>
      <c r="U180" s="33">
        <f t="shared" si="64"/>
        <v>122.76</v>
      </c>
      <c r="V180" s="33">
        <f t="shared" si="65"/>
        <v>122.76</v>
      </c>
      <c r="W180" s="33">
        <v>20.69</v>
      </c>
      <c r="X180" s="33">
        <f t="shared" si="66"/>
        <v>122.76</v>
      </c>
      <c r="Y180" s="33">
        <f t="shared" si="73"/>
        <v>297</v>
      </c>
      <c r="Z180" s="33">
        <f t="shared" si="67"/>
        <v>122.76</v>
      </c>
      <c r="AA180" s="33" t="s">
        <v>53</v>
      </c>
      <c r="AB180" s="37">
        <f t="shared" si="68"/>
        <v>122.76</v>
      </c>
      <c r="AC180" s="37">
        <f t="shared" si="69"/>
        <v>257.40000000000003</v>
      </c>
      <c r="AD180" s="33" t="s">
        <v>53</v>
      </c>
      <c r="AE180" s="31">
        <f t="shared" si="70"/>
        <v>122.76</v>
      </c>
      <c r="AF180" s="33" t="s">
        <v>53</v>
      </c>
      <c r="AG180" s="38">
        <f t="shared" si="74"/>
        <v>325.6011</v>
      </c>
      <c r="AH180" s="32">
        <f t="shared" si="71"/>
        <v>325.6011</v>
      </c>
      <c r="AI180" s="33">
        <f t="shared" si="72"/>
        <v>396</v>
      </c>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7"/>
      <c r="CK180" s="7"/>
      <c r="CL180" s="7"/>
      <c r="CM180" s="7"/>
      <c r="CN180" s="7"/>
      <c r="CO180" s="7"/>
      <c r="CP180" s="7"/>
      <c r="CQ180" s="7"/>
      <c r="CR180" s="7"/>
      <c r="CS180" s="7"/>
      <c r="CT180" s="7"/>
      <c r="CU180" s="7"/>
    </row>
    <row r="181" spans="1:99" s="8" customFormat="1" ht="15">
      <c r="A181" s="113"/>
      <c r="B181" s="35">
        <v>71101</v>
      </c>
      <c r="C181" s="35">
        <v>71101</v>
      </c>
      <c r="D181" s="36" t="s">
        <v>171</v>
      </c>
      <c r="E181" s="36" t="s">
        <v>233</v>
      </c>
      <c r="F181" s="13">
        <v>451</v>
      </c>
      <c r="G181" s="13">
        <f t="shared" si="55"/>
        <v>244.66750000000002</v>
      </c>
      <c r="H181" s="33">
        <f t="shared" si="56"/>
        <v>139.81</v>
      </c>
      <c r="I181" s="33">
        <f t="shared" si="52"/>
        <v>293.15000000000003</v>
      </c>
      <c r="J181" s="33">
        <f t="shared" si="57"/>
        <v>146.8005</v>
      </c>
      <c r="K181" s="33">
        <f t="shared" si="53"/>
        <v>281.64950000000005</v>
      </c>
      <c r="L181" s="33">
        <f t="shared" si="50"/>
        <v>112.75</v>
      </c>
      <c r="M181" s="33">
        <f t="shared" si="58"/>
        <v>139.81</v>
      </c>
      <c r="N181" s="33">
        <f t="shared" si="59"/>
        <v>281.64950000000005</v>
      </c>
      <c r="O181" s="33">
        <f t="shared" si="60"/>
        <v>25.23</v>
      </c>
      <c r="P181" s="33">
        <f t="shared" si="51"/>
        <v>171.38</v>
      </c>
      <c r="Q181" s="33">
        <f t="shared" si="61"/>
        <v>25.23</v>
      </c>
      <c r="R181" s="33">
        <f t="shared" si="62"/>
        <v>338.25</v>
      </c>
      <c r="S181" s="33">
        <f t="shared" si="54"/>
        <v>338.25</v>
      </c>
      <c r="T181" s="33">
        <f t="shared" si="63"/>
        <v>139.81</v>
      </c>
      <c r="U181" s="33">
        <f t="shared" si="64"/>
        <v>139.81</v>
      </c>
      <c r="V181" s="33">
        <f t="shared" si="65"/>
        <v>139.81</v>
      </c>
      <c r="W181" s="33">
        <v>25.23</v>
      </c>
      <c r="X181" s="33">
        <f t="shared" si="66"/>
        <v>139.81</v>
      </c>
      <c r="Y181" s="33">
        <f t="shared" si="73"/>
        <v>338.25</v>
      </c>
      <c r="Z181" s="33">
        <f t="shared" si="67"/>
        <v>139.81</v>
      </c>
      <c r="AA181" s="33" t="s">
        <v>53</v>
      </c>
      <c r="AB181" s="37">
        <f t="shared" si="68"/>
        <v>139.81</v>
      </c>
      <c r="AC181" s="37">
        <f t="shared" si="69"/>
        <v>293.15000000000003</v>
      </c>
      <c r="AD181" s="33" t="s">
        <v>53</v>
      </c>
      <c r="AE181" s="31">
        <f t="shared" si="70"/>
        <v>139.81</v>
      </c>
      <c r="AF181" s="33" t="s">
        <v>53</v>
      </c>
      <c r="AG181" s="38">
        <f t="shared" si="74"/>
        <v>370.82347500000003</v>
      </c>
      <c r="AH181" s="32">
        <f t="shared" si="71"/>
        <v>370.82347500000003</v>
      </c>
      <c r="AI181" s="33">
        <f t="shared" si="72"/>
        <v>451</v>
      </c>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7"/>
      <c r="CK181" s="7"/>
      <c r="CL181" s="7"/>
      <c r="CM181" s="7"/>
      <c r="CN181" s="7"/>
      <c r="CO181" s="7"/>
      <c r="CP181" s="7"/>
      <c r="CQ181" s="7"/>
      <c r="CR181" s="7"/>
      <c r="CS181" s="7"/>
      <c r="CT181" s="7"/>
      <c r="CU181" s="7"/>
    </row>
    <row r="182" spans="1:99" s="8" customFormat="1" ht="15">
      <c r="A182" s="113"/>
      <c r="B182" s="35">
        <v>71120</v>
      </c>
      <c r="C182" s="35">
        <v>71120</v>
      </c>
      <c r="D182" s="36" t="s">
        <v>171</v>
      </c>
      <c r="E182" s="36" t="s">
        <v>234</v>
      </c>
      <c r="F182" s="13">
        <v>341</v>
      </c>
      <c r="G182" s="13">
        <f t="shared" si="55"/>
        <v>184.99249999999998</v>
      </c>
      <c r="H182" s="33">
        <f t="shared" si="56"/>
        <v>105.71</v>
      </c>
      <c r="I182" s="33">
        <f t="shared" si="52"/>
        <v>221.65</v>
      </c>
      <c r="J182" s="33">
        <f t="shared" si="57"/>
        <v>110.99549999999999</v>
      </c>
      <c r="K182" s="33">
        <f t="shared" si="53"/>
        <v>212.95450000000002</v>
      </c>
      <c r="L182" s="33">
        <f t="shared" si="50"/>
        <v>85.25</v>
      </c>
      <c r="M182" s="33">
        <f t="shared" si="58"/>
        <v>105.71</v>
      </c>
      <c r="N182" s="33">
        <f t="shared" si="59"/>
        <v>212.95450000000002</v>
      </c>
      <c r="O182" s="33">
        <f t="shared" si="60"/>
        <v>20.5</v>
      </c>
      <c r="P182" s="33">
        <f t="shared" si="51"/>
        <v>129.58</v>
      </c>
      <c r="Q182" s="33">
        <f t="shared" si="61"/>
        <v>20.5</v>
      </c>
      <c r="R182" s="33">
        <f t="shared" si="62"/>
        <v>255.75</v>
      </c>
      <c r="S182" s="33">
        <f t="shared" si="54"/>
        <v>255.75</v>
      </c>
      <c r="T182" s="33">
        <f t="shared" si="63"/>
        <v>105.71</v>
      </c>
      <c r="U182" s="33">
        <f t="shared" si="64"/>
        <v>105.71</v>
      </c>
      <c r="V182" s="33">
        <f t="shared" si="65"/>
        <v>105.71</v>
      </c>
      <c r="W182" s="33">
        <v>20.5</v>
      </c>
      <c r="X182" s="33">
        <f t="shared" si="66"/>
        <v>105.71</v>
      </c>
      <c r="Y182" s="33">
        <f t="shared" si="73"/>
        <v>255.75</v>
      </c>
      <c r="Z182" s="33">
        <f t="shared" si="67"/>
        <v>105.71</v>
      </c>
      <c r="AA182" s="33" t="s">
        <v>53</v>
      </c>
      <c r="AB182" s="37">
        <f t="shared" si="68"/>
        <v>105.71</v>
      </c>
      <c r="AC182" s="37">
        <f t="shared" si="69"/>
        <v>221.65</v>
      </c>
      <c r="AD182" s="33" t="s">
        <v>53</v>
      </c>
      <c r="AE182" s="31">
        <f t="shared" si="70"/>
        <v>105.71</v>
      </c>
      <c r="AF182" s="33" t="s">
        <v>53</v>
      </c>
      <c r="AG182" s="38">
        <f t="shared" si="74"/>
        <v>280.378725</v>
      </c>
      <c r="AH182" s="32">
        <f t="shared" si="71"/>
        <v>280.378725</v>
      </c>
      <c r="AI182" s="33">
        <f t="shared" si="72"/>
        <v>341</v>
      </c>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7"/>
      <c r="CK182" s="7"/>
      <c r="CL182" s="7"/>
      <c r="CM182" s="7"/>
      <c r="CN182" s="7"/>
      <c r="CO182" s="7"/>
      <c r="CP182" s="7"/>
      <c r="CQ182" s="7"/>
      <c r="CR182" s="7"/>
      <c r="CS182" s="7"/>
      <c r="CT182" s="7"/>
      <c r="CU182" s="7"/>
    </row>
    <row r="183" spans="1:99" s="8" customFormat="1" ht="15">
      <c r="A183" s="113"/>
      <c r="B183" s="35">
        <v>72020</v>
      </c>
      <c r="C183" s="35">
        <v>72020</v>
      </c>
      <c r="D183" s="36" t="s">
        <v>171</v>
      </c>
      <c r="E183" s="36" t="s">
        <v>235</v>
      </c>
      <c r="F183" s="13">
        <v>302</v>
      </c>
      <c r="G183" s="13">
        <f t="shared" si="55"/>
        <v>163.835</v>
      </c>
      <c r="H183" s="33">
        <f t="shared" si="56"/>
        <v>93.62</v>
      </c>
      <c r="I183" s="33">
        <f t="shared" si="52"/>
        <v>196.3</v>
      </c>
      <c r="J183" s="33">
        <f t="shared" si="57"/>
        <v>98.301</v>
      </c>
      <c r="K183" s="33">
        <f t="shared" si="53"/>
        <v>188.59900000000002</v>
      </c>
      <c r="L183" s="33">
        <f t="shared" si="50"/>
        <v>75.5</v>
      </c>
      <c r="M183" s="33">
        <f t="shared" si="58"/>
        <v>93.62</v>
      </c>
      <c r="N183" s="33">
        <f t="shared" si="59"/>
        <v>188.59900000000002</v>
      </c>
      <c r="O183" s="33">
        <f t="shared" si="60"/>
        <v>15.31</v>
      </c>
      <c r="P183" s="33">
        <f t="shared" si="51"/>
        <v>114.76</v>
      </c>
      <c r="Q183" s="33">
        <f t="shared" si="61"/>
        <v>15.31</v>
      </c>
      <c r="R183" s="33">
        <f t="shared" si="62"/>
        <v>226.5</v>
      </c>
      <c r="S183" s="33">
        <f t="shared" si="54"/>
        <v>226.5</v>
      </c>
      <c r="T183" s="33">
        <f t="shared" si="63"/>
        <v>93.62</v>
      </c>
      <c r="U183" s="33">
        <f t="shared" si="64"/>
        <v>93.62</v>
      </c>
      <c r="V183" s="33">
        <f t="shared" si="65"/>
        <v>93.62</v>
      </c>
      <c r="W183" s="33">
        <v>15.31</v>
      </c>
      <c r="X183" s="33">
        <f t="shared" si="66"/>
        <v>93.62</v>
      </c>
      <c r="Y183" s="33">
        <f t="shared" si="73"/>
        <v>226.5</v>
      </c>
      <c r="Z183" s="33">
        <f t="shared" si="67"/>
        <v>93.62</v>
      </c>
      <c r="AA183" s="33" t="s">
        <v>53</v>
      </c>
      <c r="AB183" s="37">
        <f t="shared" si="68"/>
        <v>93.62</v>
      </c>
      <c r="AC183" s="37">
        <f t="shared" si="69"/>
        <v>196.3</v>
      </c>
      <c r="AD183" s="33" t="s">
        <v>53</v>
      </c>
      <c r="AE183" s="31">
        <f t="shared" si="70"/>
        <v>93.62</v>
      </c>
      <c r="AF183" s="33" t="s">
        <v>53</v>
      </c>
      <c r="AG183" s="38">
        <f t="shared" si="74"/>
        <v>248.31195</v>
      </c>
      <c r="AH183" s="32">
        <f t="shared" si="71"/>
        <v>248.31195</v>
      </c>
      <c r="AI183" s="33">
        <f t="shared" si="72"/>
        <v>302</v>
      </c>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7"/>
      <c r="CK183" s="7"/>
      <c r="CL183" s="7"/>
      <c r="CM183" s="7"/>
      <c r="CN183" s="7"/>
      <c r="CO183" s="7"/>
      <c r="CP183" s="7"/>
      <c r="CQ183" s="7"/>
      <c r="CR183" s="7"/>
      <c r="CS183" s="7"/>
      <c r="CT183" s="7"/>
      <c r="CU183" s="7"/>
    </row>
    <row r="184" spans="1:99" s="8" customFormat="1" ht="15">
      <c r="A184" s="113"/>
      <c r="B184" s="35">
        <v>72110</v>
      </c>
      <c r="C184" s="35">
        <v>72110</v>
      </c>
      <c r="D184" s="36" t="s">
        <v>171</v>
      </c>
      <c r="E184" s="36" t="s">
        <v>236</v>
      </c>
      <c r="F184" s="13">
        <v>632</v>
      </c>
      <c r="G184" s="13">
        <f t="shared" si="55"/>
        <v>342.85999999999996</v>
      </c>
      <c r="H184" s="33">
        <f t="shared" si="56"/>
        <v>195.92</v>
      </c>
      <c r="I184" s="33">
        <f t="shared" si="52"/>
        <v>410.8</v>
      </c>
      <c r="J184" s="33">
        <f t="shared" si="57"/>
        <v>205.716</v>
      </c>
      <c r="K184" s="33">
        <f t="shared" si="53"/>
        <v>394.684</v>
      </c>
      <c r="L184" s="33">
        <f t="shared" si="50"/>
        <v>158</v>
      </c>
      <c r="M184" s="33">
        <f t="shared" si="58"/>
        <v>195.92</v>
      </c>
      <c r="N184" s="33">
        <f t="shared" si="59"/>
        <v>394.684</v>
      </c>
      <c r="O184" s="33">
        <f t="shared" si="60"/>
        <v>35.63</v>
      </c>
      <c r="P184" s="33">
        <f t="shared" si="51"/>
        <v>240.16</v>
      </c>
      <c r="Q184" s="33">
        <f t="shared" si="61"/>
        <v>35.63</v>
      </c>
      <c r="R184" s="33">
        <f t="shared" si="62"/>
        <v>474</v>
      </c>
      <c r="S184" s="33">
        <f t="shared" si="54"/>
        <v>474</v>
      </c>
      <c r="T184" s="33">
        <f t="shared" si="63"/>
        <v>195.92</v>
      </c>
      <c r="U184" s="33">
        <f t="shared" si="64"/>
        <v>195.92</v>
      </c>
      <c r="V184" s="33">
        <f t="shared" si="65"/>
        <v>195.92</v>
      </c>
      <c r="W184" s="33">
        <v>35.63</v>
      </c>
      <c r="X184" s="33">
        <f t="shared" si="66"/>
        <v>195.92</v>
      </c>
      <c r="Y184" s="33">
        <f t="shared" si="73"/>
        <v>474</v>
      </c>
      <c r="Z184" s="33">
        <f t="shared" si="67"/>
        <v>195.92</v>
      </c>
      <c r="AA184" s="33" t="s">
        <v>53</v>
      </c>
      <c r="AB184" s="37">
        <f t="shared" si="68"/>
        <v>195.92</v>
      </c>
      <c r="AC184" s="37">
        <f t="shared" si="69"/>
        <v>410.8</v>
      </c>
      <c r="AD184" s="33" t="s">
        <v>53</v>
      </c>
      <c r="AE184" s="31">
        <f t="shared" si="70"/>
        <v>195.92</v>
      </c>
      <c r="AF184" s="33" t="s">
        <v>53</v>
      </c>
      <c r="AG184" s="38">
        <f t="shared" si="74"/>
        <v>519.6462</v>
      </c>
      <c r="AH184" s="32">
        <f t="shared" si="71"/>
        <v>519.6462</v>
      </c>
      <c r="AI184" s="33">
        <f t="shared" si="72"/>
        <v>632</v>
      </c>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7"/>
      <c r="CK184" s="7"/>
      <c r="CL184" s="7"/>
      <c r="CM184" s="7"/>
      <c r="CN184" s="7"/>
      <c r="CO184" s="7"/>
      <c r="CP184" s="7"/>
      <c r="CQ184" s="7"/>
      <c r="CR184" s="7"/>
      <c r="CS184" s="7"/>
      <c r="CT184" s="7"/>
      <c r="CU184" s="7"/>
    </row>
    <row r="185" spans="1:99" s="8" customFormat="1" ht="15">
      <c r="A185" s="113"/>
      <c r="B185" s="35">
        <v>72190</v>
      </c>
      <c r="C185" s="35">
        <v>72190</v>
      </c>
      <c r="D185" s="36" t="s">
        <v>171</v>
      </c>
      <c r="E185" s="36" t="s">
        <v>237</v>
      </c>
      <c r="F185" s="13">
        <v>416</v>
      </c>
      <c r="G185" s="13">
        <f t="shared" si="55"/>
        <v>225.68</v>
      </c>
      <c r="H185" s="33">
        <f t="shared" si="56"/>
        <v>128.96</v>
      </c>
      <c r="I185" s="33">
        <f t="shared" si="52"/>
        <v>270.40000000000003</v>
      </c>
      <c r="J185" s="33">
        <f t="shared" si="57"/>
        <v>135.40800000000002</v>
      </c>
      <c r="K185" s="33">
        <f t="shared" si="53"/>
        <v>259.79200000000003</v>
      </c>
      <c r="L185" s="33">
        <f t="shared" si="50"/>
        <v>104</v>
      </c>
      <c r="M185" s="33">
        <f t="shared" si="58"/>
        <v>128.96</v>
      </c>
      <c r="N185" s="33">
        <f t="shared" si="59"/>
        <v>259.79200000000003</v>
      </c>
      <c r="O185" s="33">
        <f t="shared" si="60"/>
        <v>27</v>
      </c>
      <c r="P185" s="33">
        <f t="shared" si="51"/>
        <v>158.08</v>
      </c>
      <c r="Q185" s="33">
        <f t="shared" si="61"/>
        <v>27</v>
      </c>
      <c r="R185" s="33">
        <f t="shared" si="62"/>
        <v>312</v>
      </c>
      <c r="S185" s="33">
        <f t="shared" si="54"/>
        <v>312</v>
      </c>
      <c r="T185" s="33">
        <f t="shared" si="63"/>
        <v>128.96</v>
      </c>
      <c r="U185" s="33">
        <f t="shared" si="64"/>
        <v>128.96</v>
      </c>
      <c r="V185" s="33">
        <f t="shared" si="65"/>
        <v>128.96</v>
      </c>
      <c r="W185" s="33">
        <v>27</v>
      </c>
      <c r="X185" s="33">
        <f t="shared" si="66"/>
        <v>128.96</v>
      </c>
      <c r="Y185" s="33">
        <f t="shared" si="73"/>
        <v>312</v>
      </c>
      <c r="Z185" s="33">
        <f t="shared" si="67"/>
        <v>128.96</v>
      </c>
      <c r="AA185" s="33" t="s">
        <v>53</v>
      </c>
      <c r="AB185" s="37">
        <f t="shared" si="68"/>
        <v>128.96</v>
      </c>
      <c r="AC185" s="37">
        <f t="shared" si="69"/>
        <v>270.40000000000003</v>
      </c>
      <c r="AD185" s="33" t="s">
        <v>53</v>
      </c>
      <c r="AE185" s="31">
        <f t="shared" si="70"/>
        <v>128.96</v>
      </c>
      <c r="AF185" s="33" t="s">
        <v>53</v>
      </c>
      <c r="AG185" s="38">
        <f t="shared" si="74"/>
        <v>342.0456</v>
      </c>
      <c r="AH185" s="32">
        <f t="shared" si="71"/>
        <v>342.0456</v>
      </c>
      <c r="AI185" s="33">
        <f t="shared" si="72"/>
        <v>416</v>
      </c>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7"/>
      <c r="CK185" s="7"/>
      <c r="CL185" s="7"/>
      <c r="CM185" s="7"/>
      <c r="CN185" s="7"/>
      <c r="CO185" s="7"/>
      <c r="CP185" s="7"/>
      <c r="CQ185" s="7"/>
      <c r="CR185" s="7"/>
      <c r="CS185" s="7"/>
      <c r="CT185" s="7"/>
      <c r="CU185" s="7"/>
    </row>
    <row r="186" spans="1:99" s="8" customFormat="1" ht="15">
      <c r="A186" s="113"/>
      <c r="B186" s="35">
        <v>73000</v>
      </c>
      <c r="C186" s="35">
        <v>73000</v>
      </c>
      <c r="D186" s="36" t="s">
        <v>171</v>
      </c>
      <c r="E186" s="36" t="s">
        <v>238</v>
      </c>
      <c r="F186" s="13">
        <v>320</v>
      </c>
      <c r="G186" s="13">
        <f t="shared" si="55"/>
        <v>173.6</v>
      </c>
      <c r="H186" s="33">
        <f t="shared" si="56"/>
        <v>99.2</v>
      </c>
      <c r="I186" s="33">
        <f t="shared" si="52"/>
        <v>208</v>
      </c>
      <c r="J186" s="33">
        <f t="shared" si="57"/>
        <v>104.16000000000001</v>
      </c>
      <c r="K186" s="33">
        <f t="shared" si="53"/>
        <v>199.84000000000003</v>
      </c>
      <c r="L186" s="33">
        <f t="shared" si="50"/>
        <v>80</v>
      </c>
      <c r="M186" s="33">
        <f t="shared" si="58"/>
        <v>99.2</v>
      </c>
      <c r="N186" s="33">
        <f t="shared" si="59"/>
        <v>199.84000000000003</v>
      </c>
      <c r="O186" s="33">
        <f t="shared" si="60"/>
        <v>18.36</v>
      </c>
      <c r="P186" s="33">
        <f t="shared" si="51"/>
        <v>121.6</v>
      </c>
      <c r="Q186" s="33">
        <f t="shared" si="61"/>
        <v>18.36</v>
      </c>
      <c r="R186" s="33">
        <f t="shared" si="62"/>
        <v>240</v>
      </c>
      <c r="S186" s="33">
        <f t="shared" si="54"/>
        <v>240</v>
      </c>
      <c r="T186" s="33">
        <f t="shared" si="63"/>
        <v>99.2</v>
      </c>
      <c r="U186" s="33">
        <f t="shared" si="64"/>
        <v>99.2</v>
      </c>
      <c r="V186" s="33">
        <f t="shared" si="65"/>
        <v>99.2</v>
      </c>
      <c r="W186" s="33">
        <v>18.36</v>
      </c>
      <c r="X186" s="33">
        <f t="shared" si="66"/>
        <v>99.2</v>
      </c>
      <c r="Y186" s="33">
        <f t="shared" si="73"/>
        <v>240</v>
      </c>
      <c r="Z186" s="33">
        <f t="shared" si="67"/>
        <v>99.2</v>
      </c>
      <c r="AA186" s="33" t="s">
        <v>53</v>
      </c>
      <c r="AB186" s="37">
        <f t="shared" si="68"/>
        <v>99.2</v>
      </c>
      <c r="AC186" s="37">
        <f t="shared" si="69"/>
        <v>208</v>
      </c>
      <c r="AD186" s="33" t="s">
        <v>53</v>
      </c>
      <c r="AE186" s="31">
        <f t="shared" si="70"/>
        <v>99.2</v>
      </c>
      <c r="AF186" s="33" t="s">
        <v>53</v>
      </c>
      <c r="AG186" s="38">
        <f t="shared" si="74"/>
        <v>263.112</v>
      </c>
      <c r="AH186" s="32">
        <f t="shared" si="71"/>
        <v>263.112</v>
      </c>
      <c r="AI186" s="33">
        <f t="shared" si="72"/>
        <v>320</v>
      </c>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7"/>
      <c r="CK186" s="7"/>
      <c r="CL186" s="7"/>
      <c r="CM186" s="7"/>
      <c r="CN186" s="7"/>
      <c r="CO186" s="7"/>
      <c r="CP186" s="7"/>
      <c r="CQ186" s="7"/>
      <c r="CR186" s="7"/>
      <c r="CS186" s="7"/>
      <c r="CT186" s="7"/>
      <c r="CU186" s="7"/>
    </row>
    <row r="187" spans="1:99" s="8" customFormat="1" ht="15">
      <c r="A187" s="113"/>
      <c r="B187" s="35">
        <v>73010</v>
      </c>
      <c r="C187" s="35">
        <v>73010</v>
      </c>
      <c r="D187" s="36" t="s">
        <v>171</v>
      </c>
      <c r="E187" s="36" t="s">
        <v>239</v>
      </c>
      <c r="F187" s="13">
        <v>339</v>
      </c>
      <c r="G187" s="13">
        <f t="shared" si="55"/>
        <v>183.9075</v>
      </c>
      <c r="H187" s="33">
        <f t="shared" si="56"/>
        <v>105.09</v>
      </c>
      <c r="I187" s="33">
        <f t="shared" si="52"/>
        <v>220.35</v>
      </c>
      <c r="J187" s="33">
        <f t="shared" si="57"/>
        <v>110.34450000000001</v>
      </c>
      <c r="K187" s="33">
        <f t="shared" si="53"/>
        <v>211.70550000000003</v>
      </c>
      <c r="L187" s="33">
        <f aca="true" t="shared" si="75" ref="L187:L250">F187*0.25</f>
        <v>84.75</v>
      </c>
      <c r="M187" s="33">
        <f t="shared" si="58"/>
        <v>105.09</v>
      </c>
      <c r="N187" s="33">
        <f t="shared" si="59"/>
        <v>211.70550000000003</v>
      </c>
      <c r="O187" s="33">
        <f t="shared" si="60"/>
        <v>19.61</v>
      </c>
      <c r="P187" s="33">
        <f aca="true" t="shared" si="76" ref="P187:P214">F187*0.38</f>
        <v>128.82</v>
      </c>
      <c r="Q187" s="33">
        <f t="shared" si="61"/>
        <v>19.61</v>
      </c>
      <c r="R187" s="33">
        <f t="shared" si="62"/>
        <v>254.25</v>
      </c>
      <c r="S187" s="33">
        <f t="shared" si="54"/>
        <v>254.25</v>
      </c>
      <c r="T187" s="33">
        <f t="shared" si="63"/>
        <v>105.09</v>
      </c>
      <c r="U187" s="33">
        <f t="shared" si="64"/>
        <v>105.09</v>
      </c>
      <c r="V187" s="33">
        <f t="shared" si="65"/>
        <v>105.09</v>
      </c>
      <c r="W187" s="33">
        <v>19.61</v>
      </c>
      <c r="X187" s="33">
        <f t="shared" si="66"/>
        <v>105.09</v>
      </c>
      <c r="Y187" s="33">
        <f t="shared" si="73"/>
        <v>254.25</v>
      </c>
      <c r="Z187" s="33">
        <f t="shared" si="67"/>
        <v>105.09</v>
      </c>
      <c r="AA187" s="33" t="s">
        <v>53</v>
      </c>
      <c r="AB187" s="37">
        <f t="shared" si="68"/>
        <v>105.09</v>
      </c>
      <c r="AC187" s="37">
        <f t="shared" si="69"/>
        <v>220.35</v>
      </c>
      <c r="AD187" s="33" t="s">
        <v>53</v>
      </c>
      <c r="AE187" s="31">
        <f t="shared" si="70"/>
        <v>105.09</v>
      </c>
      <c r="AF187" s="33" t="s">
        <v>53</v>
      </c>
      <c r="AG187" s="38">
        <f t="shared" si="74"/>
        <v>278.734275</v>
      </c>
      <c r="AH187" s="32">
        <f t="shared" si="71"/>
        <v>278.734275</v>
      </c>
      <c r="AI187" s="33">
        <f t="shared" si="72"/>
        <v>339</v>
      </c>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7"/>
      <c r="CK187" s="7"/>
      <c r="CL187" s="7"/>
      <c r="CM187" s="7"/>
      <c r="CN187" s="7"/>
      <c r="CO187" s="7"/>
      <c r="CP187" s="7"/>
      <c r="CQ187" s="7"/>
      <c r="CR187" s="7"/>
      <c r="CS187" s="7"/>
      <c r="CT187" s="7"/>
      <c r="CU187" s="7"/>
    </row>
    <row r="188" spans="1:99" s="8" customFormat="1" ht="15">
      <c r="A188" s="113"/>
      <c r="B188" s="35">
        <v>73020</v>
      </c>
      <c r="C188" s="35">
        <v>73020</v>
      </c>
      <c r="D188" s="36" t="s">
        <v>171</v>
      </c>
      <c r="E188" s="36" t="s">
        <v>240</v>
      </c>
      <c r="F188" s="13">
        <v>279</v>
      </c>
      <c r="G188" s="13">
        <f t="shared" si="55"/>
        <v>151.3575</v>
      </c>
      <c r="H188" s="33">
        <f t="shared" si="56"/>
        <v>86.49</v>
      </c>
      <c r="I188" s="33">
        <f t="shared" si="52"/>
        <v>181.35</v>
      </c>
      <c r="J188" s="33">
        <f t="shared" si="57"/>
        <v>90.8145</v>
      </c>
      <c r="K188" s="33">
        <f t="shared" si="53"/>
        <v>174.2355</v>
      </c>
      <c r="L188" s="33">
        <f t="shared" si="75"/>
        <v>69.75</v>
      </c>
      <c r="M188" s="33">
        <f t="shared" si="58"/>
        <v>86.49</v>
      </c>
      <c r="N188" s="33">
        <f t="shared" si="59"/>
        <v>174.2355</v>
      </c>
      <c r="O188" s="33">
        <f t="shared" si="60"/>
        <v>15.08</v>
      </c>
      <c r="P188" s="33">
        <f t="shared" si="76"/>
        <v>106.02</v>
      </c>
      <c r="Q188" s="33">
        <f t="shared" si="61"/>
        <v>15.08</v>
      </c>
      <c r="R188" s="33">
        <f t="shared" si="62"/>
        <v>209.25</v>
      </c>
      <c r="S188" s="33">
        <f t="shared" si="54"/>
        <v>209.25</v>
      </c>
      <c r="T188" s="33">
        <f t="shared" si="63"/>
        <v>86.49</v>
      </c>
      <c r="U188" s="33">
        <f t="shared" si="64"/>
        <v>86.49</v>
      </c>
      <c r="V188" s="33">
        <f t="shared" si="65"/>
        <v>86.49</v>
      </c>
      <c r="W188" s="33">
        <v>15.08</v>
      </c>
      <c r="X188" s="33">
        <f t="shared" si="66"/>
        <v>86.49</v>
      </c>
      <c r="Y188" s="33">
        <f t="shared" si="73"/>
        <v>209.25</v>
      </c>
      <c r="Z188" s="33">
        <f t="shared" si="67"/>
        <v>86.49</v>
      </c>
      <c r="AA188" s="33" t="s">
        <v>53</v>
      </c>
      <c r="AB188" s="37">
        <f t="shared" si="68"/>
        <v>86.49</v>
      </c>
      <c r="AC188" s="37">
        <f t="shared" si="69"/>
        <v>181.35</v>
      </c>
      <c r="AD188" s="33" t="s">
        <v>53</v>
      </c>
      <c r="AE188" s="31">
        <f t="shared" si="70"/>
        <v>86.49</v>
      </c>
      <c r="AF188" s="33" t="s">
        <v>53</v>
      </c>
      <c r="AG188" s="38">
        <f t="shared" si="74"/>
        <v>229.400775</v>
      </c>
      <c r="AH188" s="32">
        <f t="shared" si="71"/>
        <v>229.400775</v>
      </c>
      <c r="AI188" s="33">
        <f t="shared" si="72"/>
        <v>279</v>
      </c>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7"/>
      <c r="CK188" s="7"/>
      <c r="CL188" s="7"/>
      <c r="CM188" s="7"/>
      <c r="CN188" s="7"/>
      <c r="CO188" s="7"/>
      <c r="CP188" s="7"/>
      <c r="CQ188" s="7"/>
      <c r="CR188" s="7"/>
      <c r="CS188" s="7"/>
      <c r="CT188" s="7"/>
      <c r="CU188" s="7"/>
    </row>
    <row r="189" spans="1:99" s="8" customFormat="1" ht="15">
      <c r="A189" s="113"/>
      <c r="B189" s="35">
        <v>73030</v>
      </c>
      <c r="C189" s="35">
        <v>73030</v>
      </c>
      <c r="D189" s="36" t="s">
        <v>171</v>
      </c>
      <c r="E189" s="36" t="s">
        <v>241</v>
      </c>
      <c r="F189" s="13">
        <v>433</v>
      </c>
      <c r="G189" s="13">
        <f t="shared" si="55"/>
        <v>234.90249999999997</v>
      </c>
      <c r="H189" s="33">
        <f t="shared" si="56"/>
        <v>134.23</v>
      </c>
      <c r="I189" s="33">
        <f t="shared" si="52"/>
        <v>281.45</v>
      </c>
      <c r="J189" s="33">
        <f t="shared" si="57"/>
        <v>140.9415</v>
      </c>
      <c r="K189" s="33">
        <f t="shared" si="53"/>
        <v>270.4085</v>
      </c>
      <c r="L189" s="33">
        <f t="shared" si="75"/>
        <v>108.25</v>
      </c>
      <c r="M189" s="33">
        <f t="shared" si="58"/>
        <v>134.23</v>
      </c>
      <c r="N189" s="33">
        <f t="shared" si="59"/>
        <v>270.4085</v>
      </c>
      <c r="O189" s="33">
        <f t="shared" si="60"/>
        <v>19.81</v>
      </c>
      <c r="P189" s="33">
        <f t="shared" si="76"/>
        <v>164.54</v>
      </c>
      <c r="Q189" s="33">
        <f t="shared" si="61"/>
        <v>19.81</v>
      </c>
      <c r="R189" s="33">
        <f t="shared" si="62"/>
        <v>324.75</v>
      </c>
      <c r="S189" s="33">
        <f t="shared" si="54"/>
        <v>324.75</v>
      </c>
      <c r="T189" s="33">
        <f t="shared" si="63"/>
        <v>134.23</v>
      </c>
      <c r="U189" s="33">
        <f t="shared" si="64"/>
        <v>134.23</v>
      </c>
      <c r="V189" s="33">
        <f t="shared" si="65"/>
        <v>134.23</v>
      </c>
      <c r="W189" s="33">
        <v>19.81</v>
      </c>
      <c r="X189" s="33">
        <f t="shared" si="66"/>
        <v>134.23</v>
      </c>
      <c r="Y189" s="33">
        <f t="shared" si="73"/>
        <v>324.75</v>
      </c>
      <c r="Z189" s="33">
        <f t="shared" si="67"/>
        <v>134.23</v>
      </c>
      <c r="AA189" s="33" t="s">
        <v>53</v>
      </c>
      <c r="AB189" s="37">
        <f t="shared" si="68"/>
        <v>134.23</v>
      </c>
      <c r="AC189" s="37">
        <f t="shared" si="69"/>
        <v>281.45</v>
      </c>
      <c r="AD189" s="33" t="s">
        <v>53</v>
      </c>
      <c r="AE189" s="31">
        <f t="shared" si="70"/>
        <v>134.23</v>
      </c>
      <c r="AF189" s="33" t="s">
        <v>53</v>
      </c>
      <c r="AG189" s="38">
        <f t="shared" si="74"/>
        <v>356.023425</v>
      </c>
      <c r="AH189" s="32">
        <f t="shared" si="71"/>
        <v>356.023425</v>
      </c>
      <c r="AI189" s="33">
        <f t="shared" si="72"/>
        <v>433</v>
      </c>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7"/>
      <c r="CK189" s="7"/>
      <c r="CL189" s="7"/>
      <c r="CM189" s="7"/>
      <c r="CN189" s="7"/>
      <c r="CO189" s="7"/>
      <c r="CP189" s="7"/>
      <c r="CQ189" s="7"/>
      <c r="CR189" s="7"/>
      <c r="CS189" s="7"/>
      <c r="CT189" s="7"/>
      <c r="CU189" s="7"/>
    </row>
    <row r="190" spans="1:99" s="8" customFormat="1" ht="15">
      <c r="A190" s="113"/>
      <c r="B190" s="35">
        <v>73060</v>
      </c>
      <c r="C190" s="35">
        <v>73060</v>
      </c>
      <c r="D190" s="36" t="s">
        <v>171</v>
      </c>
      <c r="E190" s="36" t="s">
        <v>242</v>
      </c>
      <c r="F190" s="13">
        <v>320</v>
      </c>
      <c r="G190" s="13">
        <f t="shared" si="55"/>
        <v>173.6</v>
      </c>
      <c r="H190" s="33">
        <f t="shared" si="56"/>
        <v>99.2</v>
      </c>
      <c r="I190" s="33">
        <f t="shared" si="52"/>
        <v>208</v>
      </c>
      <c r="J190" s="33">
        <f t="shared" si="57"/>
        <v>104.16000000000001</v>
      </c>
      <c r="K190" s="33">
        <f t="shared" si="53"/>
        <v>199.84000000000003</v>
      </c>
      <c r="L190" s="33">
        <f t="shared" si="75"/>
        <v>80</v>
      </c>
      <c r="M190" s="33">
        <f t="shared" si="58"/>
        <v>99.2</v>
      </c>
      <c r="N190" s="33">
        <f t="shared" si="59"/>
        <v>199.84000000000003</v>
      </c>
      <c r="O190" s="33">
        <f t="shared" si="60"/>
        <v>18.79</v>
      </c>
      <c r="P190" s="33">
        <f t="shared" si="76"/>
        <v>121.6</v>
      </c>
      <c r="Q190" s="33">
        <f t="shared" si="61"/>
        <v>18.79</v>
      </c>
      <c r="R190" s="33">
        <f t="shared" si="62"/>
        <v>240</v>
      </c>
      <c r="S190" s="33">
        <f t="shared" si="54"/>
        <v>240</v>
      </c>
      <c r="T190" s="33">
        <f t="shared" si="63"/>
        <v>99.2</v>
      </c>
      <c r="U190" s="33">
        <f t="shared" si="64"/>
        <v>99.2</v>
      </c>
      <c r="V190" s="33">
        <f t="shared" si="65"/>
        <v>99.2</v>
      </c>
      <c r="W190" s="33">
        <v>18.79</v>
      </c>
      <c r="X190" s="33">
        <f t="shared" si="66"/>
        <v>99.2</v>
      </c>
      <c r="Y190" s="33">
        <f t="shared" si="73"/>
        <v>240</v>
      </c>
      <c r="Z190" s="33">
        <f t="shared" si="67"/>
        <v>99.2</v>
      </c>
      <c r="AA190" s="33" t="s">
        <v>53</v>
      </c>
      <c r="AB190" s="37">
        <f t="shared" si="68"/>
        <v>99.2</v>
      </c>
      <c r="AC190" s="37">
        <f t="shared" si="69"/>
        <v>208</v>
      </c>
      <c r="AD190" s="33" t="s">
        <v>53</v>
      </c>
      <c r="AE190" s="31">
        <f t="shared" si="70"/>
        <v>99.2</v>
      </c>
      <c r="AF190" s="33" t="s">
        <v>53</v>
      </c>
      <c r="AG190" s="38">
        <f t="shared" si="74"/>
        <v>263.112</v>
      </c>
      <c r="AH190" s="32">
        <f t="shared" si="71"/>
        <v>263.112</v>
      </c>
      <c r="AI190" s="33">
        <f t="shared" si="72"/>
        <v>320</v>
      </c>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7"/>
      <c r="CK190" s="7"/>
      <c r="CL190" s="7"/>
      <c r="CM190" s="7"/>
      <c r="CN190" s="7"/>
      <c r="CO190" s="7"/>
      <c r="CP190" s="7"/>
      <c r="CQ190" s="7"/>
      <c r="CR190" s="7"/>
      <c r="CS190" s="7"/>
      <c r="CT190" s="7"/>
      <c r="CU190" s="7"/>
    </row>
    <row r="191" spans="1:99" s="8" customFormat="1" ht="15">
      <c r="A191" s="113"/>
      <c r="B191" s="35">
        <v>73080</v>
      </c>
      <c r="C191" s="35">
        <v>73080</v>
      </c>
      <c r="D191" s="36" t="s">
        <v>171</v>
      </c>
      <c r="E191" s="36" t="s">
        <v>243</v>
      </c>
      <c r="F191" s="13">
        <v>388</v>
      </c>
      <c r="G191" s="13">
        <f t="shared" si="55"/>
        <v>210.49</v>
      </c>
      <c r="H191" s="33">
        <f t="shared" si="56"/>
        <v>120.28</v>
      </c>
      <c r="I191" s="33">
        <f t="shared" si="52"/>
        <v>252.20000000000002</v>
      </c>
      <c r="J191" s="33">
        <f t="shared" si="57"/>
        <v>126.29400000000001</v>
      </c>
      <c r="K191" s="33">
        <f t="shared" si="53"/>
        <v>242.306</v>
      </c>
      <c r="L191" s="33">
        <f t="shared" si="75"/>
        <v>97</v>
      </c>
      <c r="M191" s="33">
        <f t="shared" si="58"/>
        <v>120.28</v>
      </c>
      <c r="N191" s="33">
        <f t="shared" si="59"/>
        <v>242.306</v>
      </c>
      <c r="O191" s="33">
        <f t="shared" si="60"/>
        <v>21.85</v>
      </c>
      <c r="P191" s="33">
        <f t="shared" si="76"/>
        <v>147.44</v>
      </c>
      <c r="Q191" s="33">
        <f t="shared" si="61"/>
        <v>21.85</v>
      </c>
      <c r="R191" s="33">
        <f t="shared" si="62"/>
        <v>291</v>
      </c>
      <c r="S191" s="33">
        <f t="shared" si="54"/>
        <v>291</v>
      </c>
      <c r="T191" s="33">
        <f t="shared" si="63"/>
        <v>120.28</v>
      </c>
      <c r="U191" s="33">
        <f t="shared" si="64"/>
        <v>120.28</v>
      </c>
      <c r="V191" s="33">
        <f t="shared" si="65"/>
        <v>120.28</v>
      </c>
      <c r="W191" s="33">
        <v>21.85</v>
      </c>
      <c r="X191" s="33">
        <f t="shared" si="66"/>
        <v>120.28</v>
      </c>
      <c r="Y191" s="33">
        <f t="shared" si="73"/>
        <v>291</v>
      </c>
      <c r="Z191" s="33">
        <f t="shared" si="67"/>
        <v>120.28</v>
      </c>
      <c r="AA191" s="33" t="s">
        <v>53</v>
      </c>
      <c r="AB191" s="37">
        <f t="shared" si="68"/>
        <v>120.28</v>
      </c>
      <c r="AC191" s="37">
        <f t="shared" si="69"/>
        <v>252.20000000000002</v>
      </c>
      <c r="AD191" s="33" t="s">
        <v>53</v>
      </c>
      <c r="AE191" s="31">
        <f t="shared" si="70"/>
        <v>120.28</v>
      </c>
      <c r="AF191" s="33" t="s">
        <v>53</v>
      </c>
      <c r="AG191" s="38">
        <f t="shared" si="74"/>
        <v>319.0233</v>
      </c>
      <c r="AH191" s="32">
        <f t="shared" si="71"/>
        <v>319.0233</v>
      </c>
      <c r="AI191" s="33">
        <f t="shared" si="72"/>
        <v>388</v>
      </c>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7"/>
      <c r="CK191" s="7"/>
      <c r="CL191" s="7"/>
      <c r="CM191" s="7"/>
      <c r="CN191" s="7"/>
      <c r="CO191" s="7"/>
      <c r="CP191" s="7"/>
      <c r="CQ191" s="7"/>
      <c r="CR191" s="7"/>
      <c r="CS191" s="7"/>
      <c r="CT191" s="7"/>
      <c r="CU191" s="7"/>
    </row>
    <row r="192" spans="1:99" s="8" customFormat="1" ht="15">
      <c r="A192" s="113"/>
      <c r="B192" s="35">
        <v>73085</v>
      </c>
      <c r="C192" s="35">
        <v>73085</v>
      </c>
      <c r="D192" s="36" t="s">
        <v>171</v>
      </c>
      <c r="E192" s="36" t="s">
        <v>244</v>
      </c>
      <c r="F192" s="13">
        <v>1478</v>
      </c>
      <c r="G192" s="13">
        <f t="shared" si="55"/>
        <v>801.815</v>
      </c>
      <c r="H192" s="33">
        <f t="shared" si="56"/>
        <v>458.18</v>
      </c>
      <c r="I192" s="33">
        <f t="shared" si="52"/>
        <v>960.7</v>
      </c>
      <c r="J192" s="33">
        <f t="shared" si="57"/>
        <v>481.08900000000006</v>
      </c>
      <c r="K192" s="33">
        <f t="shared" si="53"/>
        <v>923.0110000000001</v>
      </c>
      <c r="L192" s="33">
        <f t="shared" si="75"/>
        <v>369.5</v>
      </c>
      <c r="M192" s="33">
        <f t="shared" si="58"/>
        <v>458.18</v>
      </c>
      <c r="N192" s="33">
        <f t="shared" si="59"/>
        <v>923.0110000000001</v>
      </c>
      <c r="O192" s="33">
        <f t="shared" si="60"/>
        <v>62.5</v>
      </c>
      <c r="P192" s="33">
        <f t="shared" si="76"/>
        <v>561.64</v>
      </c>
      <c r="Q192" s="33">
        <f t="shared" si="61"/>
        <v>62.5</v>
      </c>
      <c r="R192" s="33">
        <f t="shared" si="62"/>
        <v>1108.5</v>
      </c>
      <c r="S192" s="33">
        <f t="shared" si="54"/>
        <v>1108.5</v>
      </c>
      <c r="T192" s="33">
        <f t="shared" si="63"/>
        <v>458.18</v>
      </c>
      <c r="U192" s="33">
        <f t="shared" si="64"/>
        <v>458.18</v>
      </c>
      <c r="V192" s="33">
        <f t="shared" si="65"/>
        <v>458.18</v>
      </c>
      <c r="W192" s="33">
        <v>62.5</v>
      </c>
      <c r="X192" s="33">
        <f t="shared" si="66"/>
        <v>458.18</v>
      </c>
      <c r="Y192" s="33">
        <f t="shared" si="73"/>
        <v>1108.5</v>
      </c>
      <c r="Z192" s="33">
        <f t="shared" si="67"/>
        <v>458.18</v>
      </c>
      <c r="AA192" s="33" t="s">
        <v>53</v>
      </c>
      <c r="AB192" s="37">
        <f t="shared" si="68"/>
        <v>458.18</v>
      </c>
      <c r="AC192" s="37">
        <f t="shared" si="69"/>
        <v>960.7</v>
      </c>
      <c r="AD192" s="33" t="s">
        <v>53</v>
      </c>
      <c r="AE192" s="31">
        <f t="shared" si="70"/>
        <v>458.18</v>
      </c>
      <c r="AF192" s="33" t="s">
        <v>53</v>
      </c>
      <c r="AG192" s="38">
        <f t="shared" si="74"/>
        <v>1215.24855</v>
      </c>
      <c r="AH192" s="32">
        <f t="shared" si="71"/>
        <v>1215.24855</v>
      </c>
      <c r="AI192" s="33">
        <f t="shared" si="72"/>
        <v>1478</v>
      </c>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7"/>
      <c r="CK192" s="7"/>
      <c r="CL192" s="7"/>
      <c r="CM192" s="7"/>
      <c r="CN192" s="7"/>
      <c r="CO192" s="7"/>
      <c r="CP192" s="7"/>
      <c r="CQ192" s="7"/>
      <c r="CR192" s="7"/>
      <c r="CS192" s="7"/>
      <c r="CT192" s="7"/>
      <c r="CU192" s="7"/>
    </row>
    <row r="193" spans="1:99" s="8" customFormat="1" ht="15">
      <c r="A193" s="113"/>
      <c r="B193" s="35">
        <v>73100</v>
      </c>
      <c r="C193" s="35">
        <v>73100</v>
      </c>
      <c r="D193" s="36" t="s">
        <v>171</v>
      </c>
      <c r="E193" s="36" t="s">
        <v>245</v>
      </c>
      <c r="F193" s="13">
        <v>268</v>
      </c>
      <c r="G193" s="13">
        <f t="shared" si="55"/>
        <v>145.39</v>
      </c>
      <c r="H193" s="33">
        <f t="shared" si="56"/>
        <v>83.08</v>
      </c>
      <c r="I193" s="33">
        <f t="shared" si="52"/>
        <v>174.20000000000002</v>
      </c>
      <c r="J193" s="33">
        <f t="shared" si="57"/>
        <v>87.23400000000001</v>
      </c>
      <c r="K193" s="33">
        <f t="shared" si="53"/>
        <v>167.366</v>
      </c>
      <c r="L193" s="33">
        <f t="shared" si="75"/>
        <v>67</v>
      </c>
      <c r="M193" s="33">
        <f t="shared" si="58"/>
        <v>83.08</v>
      </c>
      <c r="N193" s="33">
        <f t="shared" si="59"/>
        <v>167.366</v>
      </c>
      <c r="O193" s="33">
        <f t="shared" si="60"/>
        <v>19.84</v>
      </c>
      <c r="P193" s="33">
        <f t="shared" si="76"/>
        <v>101.84</v>
      </c>
      <c r="Q193" s="33">
        <f t="shared" si="61"/>
        <v>19.84</v>
      </c>
      <c r="R193" s="33">
        <f t="shared" si="62"/>
        <v>201</v>
      </c>
      <c r="S193" s="33">
        <f t="shared" si="54"/>
        <v>201</v>
      </c>
      <c r="T193" s="33">
        <f t="shared" si="63"/>
        <v>83.08</v>
      </c>
      <c r="U193" s="33">
        <f t="shared" si="64"/>
        <v>83.08</v>
      </c>
      <c r="V193" s="33">
        <f t="shared" si="65"/>
        <v>83.08</v>
      </c>
      <c r="W193" s="33">
        <v>19.84</v>
      </c>
      <c r="X193" s="33">
        <f t="shared" si="66"/>
        <v>83.08</v>
      </c>
      <c r="Y193" s="33">
        <f t="shared" si="73"/>
        <v>201</v>
      </c>
      <c r="Z193" s="33">
        <f t="shared" si="67"/>
        <v>83.08</v>
      </c>
      <c r="AA193" s="33" t="s">
        <v>53</v>
      </c>
      <c r="AB193" s="37">
        <f t="shared" si="68"/>
        <v>83.08</v>
      </c>
      <c r="AC193" s="37">
        <f t="shared" si="69"/>
        <v>174.20000000000002</v>
      </c>
      <c r="AD193" s="33" t="s">
        <v>53</v>
      </c>
      <c r="AE193" s="31">
        <f t="shared" si="70"/>
        <v>83.08</v>
      </c>
      <c r="AF193" s="33" t="s">
        <v>53</v>
      </c>
      <c r="AG193" s="38">
        <f t="shared" si="74"/>
        <v>220.3563</v>
      </c>
      <c r="AH193" s="32">
        <f t="shared" si="71"/>
        <v>220.3563</v>
      </c>
      <c r="AI193" s="33">
        <f t="shared" si="72"/>
        <v>268</v>
      </c>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7"/>
      <c r="CK193" s="7"/>
      <c r="CL193" s="7"/>
      <c r="CM193" s="7"/>
      <c r="CN193" s="7"/>
      <c r="CO193" s="7"/>
      <c r="CP193" s="7"/>
      <c r="CQ193" s="7"/>
      <c r="CR193" s="7"/>
      <c r="CS193" s="7"/>
      <c r="CT193" s="7"/>
      <c r="CU193" s="7"/>
    </row>
    <row r="194" spans="1:99" s="8" customFormat="1" ht="15">
      <c r="A194" s="113"/>
      <c r="B194" s="35">
        <v>73110</v>
      </c>
      <c r="C194" s="35">
        <v>73110</v>
      </c>
      <c r="D194" s="36" t="s">
        <v>171</v>
      </c>
      <c r="E194" s="36" t="s">
        <v>246</v>
      </c>
      <c r="F194" s="13">
        <v>408</v>
      </c>
      <c r="G194" s="13">
        <f t="shared" si="55"/>
        <v>221.34</v>
      </c>
      <c r="H194" s="33">
        <f t="shared" si="56"/>
        <v>126.48</v>
      </c>
      <c r="I194" s="33">
        <f t="shared" si="52"/>
        <v>265.2</v>
      </c>
      <c r="J194" s="33">
        <f t="shared" si="57"/>
        <v>132.804</v>
      </c>
      <c r="K194" s="33">
        <f t="shared" si="53"/>
        <v>254.79600000000002</v>
      </c>
      <c r="L194" s="33">
        <f t="shared" si="75"/>
        <v>102</v>
      </c>
      <c r="M194" s="33">
        <f t="shared" si="58"/>
        <v>126.48</v>
      </c>
      <c r="N194" s="33">
        <f t="shared" si="59"/>
        <v>254.79600000000002</v>
      </c>
      <c r="O194" s="33">
        <f t="shared" si="60"/>
        <v>23.38</v>
      </c>
      <c r="P194" s="33">
        <f t="shared" si="76"/>
        <v>155.04</v>
      </c>
      <c r="Q194" s="33">
        <f t="shared" si="61"/>
        <v>23.38</v>
      </c>
      <c r="R194" s="33">
        <f t="shared" si="62"/>
        <v>306</v>
      </c>
      <c r="S194" s="33">
        <f t="shared" si="54"/>
        <v>306</v>
      </c>
      <c r="T194" s="33">
        <f t="shared" si="63"/>
        <v>126.48</v>
      </c>
      <c r="U194" s="33">
        <f t="shared" si="64"/>
        <v>126.48</v>
      </c>
      <c r="V194" s="33">
        <f t="shared" si="65"/>
        <v>126.48</v>
      </c>
      <c r="W194" s="33">
        <v>23.38</v>
      </c>
      <c r="X194" s="33">
        <f t="shared" si="66"/>
        <v>126.48</v>
      </c>
      <c r="Y194" s="33">
        <f t="shared" si="73"/>
        <v>306</v>
      </c>
      <c r="Z194" s="33">
        <f t="shared" si="67"/>
        <v>126.48</v>
      </c>
      <c r="AA194" s="33" t="s">
        <v>53</v>
      </c>
      <c r="AB194" s="37">
        <f t="shared" si="68"/>
        <v>126.48</v>
      </c>
      <c r="AC194" s="37">
        <f t="shared" si="69"/>
        <v>265.2</v>
      </c>
      <c r="AD194" s="33" t="s">
        <v>53</v>
      </c>
      <c r="AE194" s="31">
        <f t="shared" si="70"/>
        <v>126.48</v>
      </c>
      <c r="AF194" s="33" t="s">
        <v>53</v>
      </c>
      <c r="AG194" s="38">
        <f t="shared" si="74"/>
        <v>335.4678</v>
      </c>
      <c r="AH194" s="32">
        <f t="shared" si="71"/>
        <v>335.4678</v>
      </c>
      <c r="AI194" s="33">
        <f t="shared" si="72"/>
        <v>408</v>
      </c>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7"/>
      <c r="CK194" s="7"/>
      <c r="CL194" s="7"/>
      <c r="CM194" s="7"/>
      <c r="CN194" s="7"/>
      <c r="CO194" s="7"/>
      <c r="CP194" s="7"/>
      <c r="CQ194" s="7"/>
      <c r="CR194" s="7"/>
      <c r="CS194" s="7"/>
      <c r="CT194" s="7"/>
      <c r="CU194" s="7"/>
    </row>
    <row r="195" spans="1:99" s="8" customFormat="1" ht="15">
      <c r="A195" s="113"/>
      <c r="B195" s="35">
        <v>73140</v>
      </c>
      <c r="C195" s="35">
        <v>73140</v>
      </c>
      <c r="D195" s="36" t="s">
        <v>171</v>
      </c>
      <c r="E195" s="36" t="s">
        <v>247</v>
      </c>
      <c r="F195" s="13">
        <v>275</v>
      </c>
      <c r="G195" s="13">
        <f t="shared" si="55"/>
        <v>149.1875</v>
      </c>
      <c r="H195" s="33">
        <f t="shared" si="56"/>
        <v>85.25</v>
      </c>
      <c r="I195" s="33">
        <f t="shared" si="52"/>
        <v>178.75</v>
      </c>
      <c r="J195" s="33">
        <f t="shared" si="57"/>
        <v>89.5125</v>
      </c>
      <c r="K195" s="33">
        <f t="shared" si="53"/>
        <v>171.7375</v>
      </c>
      <c r="L195" s="33">
        <f t="shared" si="75"/>
        <v>68.75</v>
      </c>
      <c r="M195" s="33">
        <f t="shared" si="58"/>
        <v>85.25</v>
      </c>
      <c r="N195" s="33">
        <f t="shared" si="59"/>
        <v>171.7375</v>
      </c>
      <c r="O195" s="33">
        <f t="shared" si="60"/>
        <v>20.15</v>
      </c>
      <c r="P195" s="33">
        <f t="shared" si="76"/>
        <v>104.5</v>
      </c>
      <c r="Q195" s="33">
        <f t="shared" si="61"/>
        <v>20.15</v>
      </c>
      <c r="R195" s="33">
        <f t="shared" si="62"/>
        <v>206.25</v>
      </c>
      <c r="S195" s="33">
        <f t="shared" si="54"/>
        <v>206.25</v>
      </c>
      <c r="T195" s="33">
        <f t="shared" si="63"/>
        <v>85.25</v>
      </c>
      <c r="U195" s="33">
        <f t="shared" si="64"/>
        <v>85.25</v>
      </c>
      <c r="V195" s="33">
        <f t="shared" si="65"/>
        <v>85.25</v>
      </c>
      <c r="W195" s="33">
        <v>20.15</v>
      </c>
      <c r="X195" s="33">
        <f t="shared" si="66"/>
        <v>85.25</v>
      </c>
      <c r="Y195" s="33">
        <f t="shared" si="73"/>
        <v>206.25</v>
      </c>
      <c r="Z195" s="33">
        <f t="shared" si="67"/>
        <v>85.25</v>
      </c>
      <c r="AA195" s="33" t="s">
        <v>53</v>
      </c>
      <c r="AB195" s="37">
        <f t="shared" si="68"/>
        <v>85.25</v>
      </c>
      <c r="AC195" s="37">
        <f t="shared" si="69"/>
        <v>178.75</v>
      </c>
      <c r="AD195" s="33" t="s">
        <v>53</v>
      </c>
      <c r="AE195" s="31">
        <f t="shared" si="70"/>
        <v>85.25</v>
      </c>
      <c r="AF195" s="33" t="s">
        <v>53</v>
      </c>
      <c r="AG195" s="38">
        <f t="shared" si="74"/>
        <v>226.111875</v>
      </c>
      <c r="AH195" s="32">
        <f t="shared" si="71"/>
        <v>226.111875</v>
      </c>
      <c r="AI195" s="33">
        <f t="shared" si="72"/>
        <v>275</v>
      </c>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7"/>
      <c r="CK195" s="7"/>
      <c r="CL195" s="7"/>
      <c r="CM195" s="7"/>
      <c r="CN195" s="7"/>
      <c r="CO195" s="7"/>
      <c r="CP195" s="7"/>
      <c r="CQ195" s="7"/>
      <c r="CR195" s="7"/>
      <c r="CS195" s="7"/>
      <c r="CT195" s="7"/>
      <c r="CU195" s="7"/>
    </row>
    <row r="196" spans="1:99" s="8" customFormat="1" ht="15">
      <c r="A196" s="113"/>
      <c r="B196" s="35">
        <v>73525</v>
      </c>
      <c r="C196" s="35">
        <v>73525</v>
      </c>
      <c r="D196" s="36" t="s">
        <v>171</v>
      </c>
      <c r="E196" s="36" t="s">
        <v>248</v>
      </c>
      <c r="F196" s="13">
        <v>1478</v>
      </c>
      <c r="G196" s="13">
        <f t="shared" si="55"/>
        <v>801.815</v>
      </c>
      <c r="H196" s="33">
        <f t="shared" si="56"/>
        <v>458.18</v>
      </c>
      <c r="I196" s="33">
        <f t="shared" si="52"/>
        <v>960.7</v>
      </c>
      <c r="J196" s="33">
        <f t="shared" si="57"/>
        <v>481.08900000000006</v>
      </c>
      <c r="K196" s="33">
        <f t="shared" si="53"/>
        <v>923.0110000000001</v>
      </c>
      <c r="L196" s="33">
        <f t="shared" si="75"/>
        <v>369.5</v>
      </c>
      <c r="M196" s="33">
        <f t="shared" si="58"/>
        <v>458.18</v>
      </c>
      <c r="N196" s="33">
        <f t="shared" si="59"/>
        <v>923.0110000000001</v>
      </c>
      <c r="O196" s="33">
        <f t="shared" si="60"/>
        <v>64.22</v>
      </c>
      <c r="P196" s="33">
        <f t="shared" si="76"/>
        <v>561.64</v>
      </c>
      <c r="Q196" s="33">
        <f t="shared" si="61"/>
        <v>64.22</v>
      </c>
      <c r="R196" s="33">
        <f t="shared" si="62"/>
        <v>1108.5</v>
      </c>
      <c r="S196" s="33">
        <f t="shared" si="54"/>
        <v>1108.5</v>
      </c>
      <c r="T196" s="33">
        <f t="shared" si="63"/>
        <v>458.18</v>
      </c>
      <c r="U196" s="33">
        <f t="shared" si="64"/>
        <v>458.18</v>
      </c>
      <c r="V196" s="33">
        <f t="shared" si="65"/>
        <v>458.18</v>
      </c>
      <c r="W196" s="33">
        <v>64.22</v>
      </c>
      <c r="X196" s="33">
        <f t="shared" si="66"/>
        <v>458.18</v>
      </c>
      <c r="Y196" s="33">
        <f t="shared" si="73"/>
        <v>1108.5</v>
      </c>
      <c r="Z196" s="33">
        <f t="shared" si="67"/>
        <v>458.18</v>
      </c>
      <c r="AA196" s="33" t="s">
        <v>53</v>
      </c>
      <c r="AB196" s="37">
        <f t="shared" si="68"/>
        <v>458.18</v>
      </c>
      <c r="AC196" s="37">
        <f t="shared" si="69"/>
        <v>960.7</v>
      </c>
      <c r="AD196" s="33" t="s">
        <v>53</v>
      </c>
      <c r="AE196" s="31">
        <f t="shared" si="70"/>
        <v>458.18</v>
      </c>
      <c r="AF196" s="33" t="s">
        <v>53</v>
      </c>
      <c r="AG196" s="38">
        <f t="shared" si="74"/>
        <v>1215.24855</v>
      </c>
      <c r="AH196" s="32">
        <f t="shared" si="71"/>
        <v>1215.24855</v>
      </c>
      <c r="AI196" s="33">
        <f t="shared" si="72"/>
        <v>1478</v>
      </c>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7"/>
      <c r="CK196" s="7"/>
      <c r="CL196" s="7"/>
      <c r="CM196" s="7"/>
      <c r="CN196" s="7"/>
      <c r="CO196" s="7"/>
      <c r="CP196" s="7"/>
      <c r="CQ196" s="7"/>
      <c r="CR196" s="7"/>
      <c r="CS196" s="7"/>
      <c r="CT196" s="7"/>
      <c r="CU196" s="7"/>
    </row>
    <row r="197" spans="1:99" s="8" customFormat="1" ht="15">
      <c r="A197" s="113"/>
      <c r="B197" s="35">
        <v>73560</v>
      </c>
      <c r="C197" s="35">
        <v>73560</v>
      </c>
      <c r="D197" s="36" t="s">
        <v>171</v>
      </c>
      <c r="E197" s="36" t="s">
        <v>249</v>
      </c>
      <c r="F197" s="13">
        <v>287</v>
      </c>
      <c r="G197" s="13">
        <f t="shared" si="55"/>
        <v>155.6975</v>
      </c>
      <c r="H197" s="33">
        <f t="shared" si="56"/>
        <v>88.97</v>
      </c>
      <c r="I197" s="33">
        <f t="shared" si="52"/>
        <v>186.55</v>
      </c>
      <c r="J197" s="33">
        <f t="shared" si="57"/>
        <v>93.41850000000001</v>
      </c>
      <c r="K197" s="33">
        <f t="shared" si="53"/>
        <v>179.2315</v>
      </c>
      <c r="L197" s="33">
        <f t="shared" si="75"/>
        <v>71.75</v>
      </c>
      <c r="M197" s="33">
        <f t="shared" si="58"/>
        <v>88.97</v>
      </c>
      <c r="N197" s="33">
        <f t="shared" si="59"/>
        <v>179.2315</v>
      </c>
      <c r="O197" s="33">
        <f t="shared" si="60"/>
        <v>19.61</v>
      </c>
      <c r="P197" s="33">
        <f t="shared" si="76"/>
        <v>109.06</v>
      </c>
      <c r="Q197" s="33">
        <f t="shared" si="61"/>
        <v>19.61</v>
      </c>
      <c r="R197" s="33">
        <f t="shared" si="62"/>
        <v>215.25</v>
      </c>
      <c r="S197" s="33">
        <f t="shared" si="54"/>
        <v>215.25</v>
      </c>
      <c r="T197" s="33">
        <f t="shared" si="63"/>
        <v>88.97</v>
      </c>
      <c r="U197" s="33">
        <f t="shared" si="64"/>
        <v>88.97</v>
      </c>
      <c r="V197" s="33">
        <f t="shared" si="65"/>
        <v>88.97</v>
      </c>
      <c r="W197" s="33">
        <v>19.61</v>
      </c>
      <c r="X197" s="33">
        <f t="shared" si="66"/>
        <v>88.97</v>
      </c>
      <c r="Y197" s="33">
        <f t="shared" si="73"/>
        <v>215.25</v>
      </c>
      <c r="Z197" s="33">
        <f t="shared" si="67"/>
        <v>88.97</v>
      </c>
      <c r="AA197" s="33" t="s">
        <v>53</v>
      </c>
      <c r="AB197" s="37">
        <f t="shared" si="68"/>
        <v>88.97</v>
      </c>
      <c r="AC197" s="37">
        <f t="shared" si="69"/>
        <v>186.55</v>
      </c>
      <c r="AD197" s="33" t="s">
        <v>53</v>
      </c>
      <c r="AE197" s="31">
        <f t="shared" si="70"/>
        <v>88.97</v>
      </c>
      <c r="AF197" s="33" t="s">
        <v>53</v>
      </c>
      <c r="AG197" s="38">
        <f t="shared" si="74"/>
        <v>235.978575</v>
      </c>
      <c r="AH197" s="32">
        <f t="shared" si="71"/>
        <v>235.978575</v>
      </c>
      <c r="AI197" s="33">
        <f t="shared" si="72"/>
        <v>287</v>
      </c>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7"/>
      <c r="CK197" s="7"/>
      <c r="CL197" s="7"/>
      <c r="CM197" s="7"/>
      <c r="CN197" s="7"/>
      <c r="CO197" s="7"/>
      <c r="CP197" s="7"/>
      <c r="CQ197" s="7"/>
      <c r="CR197" s="7"/>
      <c r="CS197" s="7"/>
      <c r="CT197" s="7"/>
      <c r="CU197" s="7"/>
    </row>
    <row r="198" spans="1:99" s="8" customFormat="1" ht="15">
      <c r="A198" s="113"/>
      <c r="B198" s="35">
        <v>73590</v>
      </c>
      <c r="C198" s="35">
        <v>73590</v>
      </c>
      <c r="D198" s="36" t="s">
        <v>171</v>
      </c>
      <c r="E198" s="36" t="s">
        <v>250</v>
      </c>
      <c r="F198" s="13">
        <v>320</v>
      </c>
      <c r="G198" s="13">
        <f t="shared" si="55"/>
        <v>173.6</v>
      </c>
      <c r="H198" s="33">
        <f t="shared" si="56"/>
        <v>99.2</v>
      </c>
      <c r="I198" s="33">
        <f t="shared" si="52"/>
        <v>208</v>
      </c>
      <c r="J198" s="33">
        <f t="shared" si="57"/>
        <v>104.16000000000001</v>
      </c>
      <c r="K198" s="33">
        <f t="shared" si="53"/>
        <v>199.84000000000003</v>
      </c>
      <c r="L198" s="33">
        <f t="shared" si="75"/>
        <v>80</v>
      </c>
      <c r="M198" s="33">
        <f t="shared" si="58"/>
        <v>99.2</v>
      </c>
      <c r="N198" s="33">
        <f t="shared" si="59"/>
        <v>199.84000000000003</v>
      </c>
      <c r="O198" s="33">
        <f t="shared" si="60"/>
        <v>17.69</v>
      </c>
      <c r="P198" s="33">
        <f t="shared" si="76"/>
        <v>121.6</v>
      </c>
      <c r="Q198" s="33">
        <f t="shared" si="61"/>
        <v>17.69</v>
      </c>
      <c r="R198" s="33">
        <f t="shared" si="62"/>
        <v>240</v>
      </c>
      <c r="S198" s="33">
        <f t="shared" si="54"/>
        <v>240</v>
      </c>
      <c r="T198" s="33">
        <f t="shared" si="63"/>
        <v>99.2</v>
      </c>
      <c r="U198" s="33">
        <f t="shared" si="64"/>
        <v>99.2</v>
      </c>
      <c r="V198" s="33">
        <f t="shared" si="65"/>
        <v>99.2</v>
      </c>
      <c r="W198" s="33">
        <v>17.69</v>
      </c>
      <c r="X198" s="33">
        <f t="shared" si="66"/>
        <v>99.2</v>
      </c>
      <c r="Y198" s="33">
        <f t="shared" si="73"/>
        <v>240</v>
      </c>
      <c r="Z198" s="33">
        <f t="shared" si="67"/>
        <v>99.2</v>
      </c>
      <c r="AA198" s="33" t="s">
        <v>53</v>
      </c>
      <c r="AB198" s="37">
        <f t="shared" si="68"/>
        <v>99.2</v>
      </c>
      <c r="AC198" s="37">
        <f t="shared" si="69"/>
        <v>208</v>
      </c>
      <c r="AD198" s="33" t="s">
        <v>53</v>
      </c>
      <c r="AE198" s="31">
        <f t="shared" si="70"/>
        <v>99.2</v>
      </c>
      <c r="AF198" s="33" t="s">
        <v>53</v>
      </c>
      <c r="AG198" s="38">
        <f t="shared" si="74"/>
        <v>263.112</v>
      </c>
      <c r="AH198" s="32">
        <f t="shared" si="71"/>
        <v>263.112</v>
      </c>
      <c r="AI198" s="33">
        <f t="shared" si="72"/>
        <v>320</v>
      </c>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7"/>
      <c r="CK198" s="7"/>
      <c r="CL198" s="7"/>
      <c r="CM198" s="7"/>
      <c r="CN198" s="7"/>
      <c r="CO198" s="7"/>
      <c r="CP198" s="7"/>
      <c r="CQ198" s="7"/>
      <c r="CR198" s="7"/>
      <c r="CS198" s="7"/>
      <c r="CT198" s="7"/>
      <c r="CU198" s="7"/>
    </row>
    <row r="199" spans="1:99" s="8" customFormat="1" ht="15">
      <c r="A199" s="113"/>
      <c r="B199" s="35">
        <v>73610</v>
      </c>
      <c r="C199" s="35">
        <v>73610</v>
      </c>
      <c r="D199" s="36" t="s">
        <v>171</v>
      </c>
      <c r="E199" s="36" t="s">
        <v>251</v>
      </c>
      <c r="F199" s="13">
        <v>434</v>
      </c>
      <c r="G199" s="13">
        <f t="shared" si="55"/>
        <v>235.445</v>
      </c>
      <c r="H199" s="33">
        <f t="shared" si="56"/>
        <v>134.54</v>
      </c>
      <c r="I199" s="33">
        <f t="shared" si="52"/>
        <v>282.1</v>
      </c>
      <c r="J199" s="33">
        <f t="shared" si="57"/>
        <v>141.267</v>
      </c>
      <c r="K199" s="33">
        <f t="shared" si="53"/>
        <v>271.033</v>
      </c>
      <c r="L199" s="33">
        <f t="shared" si="75"/>
        <v>108.5</v>
      </c>
      <c r="M199" s="33">
        <f t="shared" si="58"/>
        <v>134.54</v>
      </c>
      <c r="N199" s="33">
        <f t="shared" si="59"/>
        <v>271.033</v>
      </c>
      <c r="O199" s="33">
        <f t="shared" si="60"/>
        <v>20.75</v>
      </c>
      <c r="P199" s="33">
        <f t="shared" si="76"/>
        <v>164.92000000000002</v>
      </c>
      <c r="Q199" s="33">
        <f t="shared" si="61"/>
        <v>20.75</v>
      </c>
      <c r="R199" s="33">
        <f t="shared" si="62"/>
        <v>325.5</v>
      </c>
      <c r="S199" s="33">
        <f t="shared" si="54"/>
        <v>325.5</v>
      </c>
      <c r="T199" s="33">
        <f t="shared" si="63"/>
        <v>134.54</v>
      </c>
      <c r="U199" s="33">
        <f t="shared" si="64"/>
        <v>134.54</v>
      </c>
      <c r="V199" s="33">
        <f t="shared" si="65"/>
        <v>134.54</v>
      </c>
      <c r="W199" s="33">
        <v>20.75</v>
      </c>
      <c r="X199" s="33">
        <f t="shared" si="66"/>
        <v>134.54</v>
      </c>
      <c r="Y199" s="33">
        <f t="shared" si="73"/>
        <v>325.5</v>
      </c>
      <c r="Z199" s="33">
        <f t="shared" si="67"/>
        <v>134.54</v>
      </c>
      <c r="AA199" s="33" t="s">
        <v>53</v>
      </c>
      <c r="AB199" s="37">
        <f t="shared" si="68"/>
        <v>134.54</v>
      </c>
      <c r="AC199" s="37">
        <f t="shared" si="69"/>
        <v>282.1</v>
      </c>
      <c r="AD199" s="33" t="s">
        <v>53</v>
      </c>
      <c r="AE199" s="31">
        <f t="shared" si="70"/>
        <v>134.54</v>
      </c>
      <c r="AF199" s="33" t="s">
        <v>53</v>
      </c>
      <c r="AG199" s="38">
        <f t="shared" si="74"/>
        <v>356.84565</v>
      </c>
      <c r="AH199" s="32">
        <f t="shared" si="71"/>
        <v>356.84565</v>
      </c>
      <c r="AI199" s="33">
        <f t="shared" si="72"/>
        <v>434</v>
      </c>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7"/>
      <c r="CK199" s="7"/>
      <c r="CL199" s="7"/>
      <c r="CM199" s="7"/>
      <c r="CN199" s="7"/>
      <c r="CO199" s="7"/>
      <c r="CP199" s="7"/>
      <c r="CQ199" s="7"/>
      <c r="CR199" s="7"/>
      <c r="CS199" s="7"/>
      <c r="CT199" s="7"/>
      <c r="CU199" s="7"/>
    </row>
    <row r="200" spans="1:99" s="8" customFormat="1" ht="15">
      <c r="A200" s="113"/>
      <c r="B200" s="35">
        <v>73620</v>
      </c>
      <c r="C200" s="35">
        <v>73620</v>
      </c>
      <c r="D200" s="36" t="s">
        <v>171</v>
      </c>
      <c r="E200" s="36" t="s">
        <v>252</v>
      </c>
      <c r="F200" s="13">
        <v>275</v>
      </c>
      <c r="G200" s="13">
        <f t="shared" si="55"/>
        <v>149.1875</v>
      </c>
      <c r="H200" s="33">
        <f t="shared" si="56"/>
        <v>85.25</v>
      </c>
      <c r="I200" s="33">
        <f t="shared" si="52"/>
        <v>178.75</v>
      </c>
      <c r="J200" s="33">
        <f t="shared" si="57"/>
        <v>89.5125</v>
      </c>
      <c r="K200" s="33">
        <f t="shared" si="53"/>
        <v>171.7375</v>
      </c>
      <c r="L200" s="33">
        <f t="shared" si="75"/>
        <v>68.75</v>
      </c>
      <c r="M200" s="33">
        <f t="shared" si="58"/>
        <v>85.25</v>
      </c>
      <c r="N200" s="33">
        <f t="shared" si="59"/>
        <v>171.7375</v>
      </c>
      <c r="O200" s="33">
        <f t="shared" si="60"/>
        <v>17.48</v>
      </c>
      <c r="P200" s="33">
        <f t="shared" si="76"/>
        <v>104.5</v>
      </c>
      <c r="Q200" s="33">
        <f t="shared" si="61"/>
        <v>17.48</v>
      </c>
      <c r="R200" s="33">
        <f t="shared" si="62"/>
        <v>206.25</v>
      </c>
      <c r="S200" s="33">
        <f t="shared" si="54"/>
        <v>206.25</v>
      </c>
      <c r="T200" s="33">
        <f t="shared" si="63"/>
        <v>85.25</v>
      </c>
      <c r="U200" s="33">
        <f t="shared" si="64"/>
        <v>85.25</v>
      </c>
      <c r="V200" s="33">
        <f t="shared" si="65"/>
        <v>85.25</v>
      </c>
      <c r="W200" s="33">
        <v>17.48</v>
      </c>
      <c r="X200" s="33">
        <f t="shared" si="66"/>
        <v>85.25</v>
      </c>
      <c r="Y200" s="33">
        <f t="shared" si="73"/>
        <v>206.25</v>
      </c>
      <c r="Z200" s="33">
        <f t="shared" si="67"/>
        <v>85.25</v>
      </c>
      <c r="AA200" s="33" t="s">
        <v>53</v>
      </c>
      <c r="AB200" s="37">
        <f t="shared" si="68"/>
        <v>85.25</v>
      </c>
      <c r="AC200" s="37">
        <f t="shared" si="69"/>
        <v>178.75</v>
      </c>
      <c r="AD200" s="33" t="s">
        <v>53</v>
      </c>
      <c r="AE200" s="31">
        <f t="shared" si="70"/>
        <v>85.25</v>
      </c>
      <c r="AF200" s="33" t="s">
        <v>53</v>
      </c>
      <c r="AG200" s="38">
        <f t="shared" si="74"/>
        <v>226.111875</v>
      </c>
      <c r="AH200" s="32">
        <f t="shared" si="71"/>
        <v>226.111875</v>
      </c>
      <c r="AI200" s="33">
        <f t="shared" si="72"/>
        <v>275</v>
      </c>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7"/>
      <c r="CK200" s="7"/>
      <c r="CL200" s="7"/>
      <c r="CM200" s="7"/>
      <c r="CN200" s="7"/>
      <c r="CO200" s="7"/>
      <c r="CP200" s="7"/>
      <c r="CQ200" s="7"/>
      <c r="CR200" s="7"/>
      <c r="CS200" s="7"/>
      <c r="CT200" s="7"/>
      <c r="CU200" s="7"/>
    </row>
    <row r="201" spans="1:99" s="8" customFormat="1" ht="15">
      <c r="A201" s="113"/>
      <c r="B201" s="35">
        <v>74018</v>
      </c>
      <c r="C201" s="35">
        <v>74018</v>
      </c>
      <c r="D201" s="36" t="s">
        <v>171</v>
      </c>
      <c r="E201" s="36" t="s">
        <v>253</v>
      </c>
      <c r="F201" s="13">
        <v>356</v>
      </c>
      <c r="G201" s="13">
        <f t="shared" si="55"/>
        <v>193.13</v>
      </c>
      <c r="H201" s="33">
        <f t="shared" si="56"/>
        <v>110.36</v>
      </c>
      <c r="I201" s="33">
        <f aca="true" t="shared" si="77" ref="I201:I214">F201*0.65</f>
        <v>231.4</v>
      </c>
      <c r="J201" s="33">
        <f t="shared" si="57"/>
        <v>115.878</v>
      </c>
      <c r="K201" s="33">
        <f aca="true" t="shared" si="78" ref="K201:K214">F201*0.6245</f>
        <v>222.32200000000003</v>
      </c>
      <c r="L201" s="33">
        <f t="shared" si="75"/>
        <v>89</v>
      </c>
      <c r="M201" s="33">
        <f t="shared" si="58"/>
        <v>110.36</v>
      </c>
      <c r="N201" s="33">
        <f t="shared" si="59"/>
        <v>222.32200000000003</v>
      </c>
      <c r="O201" s="33">
        <f t="shared" si="60"/>
        <v>22.12</v>
      </c>
      <c r="P201" s="33">
        <f t="shared" si="76"/>
        <v>135.28</v>
      </c>
      <c r="Q201" s="33">
        <f t="shared" si="61"/>
        <v>22.12</v>
      </c>
      <c r="R201" s="33">
        <f t="shared" si="62"/>
        <v>267</v>
      </c>
      <c r="S201" s="33">
        <f aca="true" t="shared" si="79" ref="S201:S214">F201*0.75</f>
        <v>267</v>
      </c>
      <c r="T201" s="33">
        <f t="shared" si="63"/>
        <v>110.36</v>
      </c>
      <c r="U201" s="33">
        <f t="shared" si="64"/>
        <v>110.36</v>
      </c>
      <c r="V201" s="33">
        <f t="shared" si="65"/>
        <v>110.36</v>
      </c>
      <c r="W201" s="33">
        <v>22.12</v>
      </c>
      <c r="X201" s="33">
        <f t="shared" si="66"/>
        <v>110.36</v>
      </c>
      <c r="Y201" s="33">
        <f t="shared" si="73"/>
        <v>267</v>
      </c>
      <c r="Z201" s="33">
        <f t="shared" si="67"/>
        <v>110.36</v>
      </c>
      <c r="AA201" s="33" t="s">
        <v>53</v>
      </c>
      <c r="AB201" s="37">
        <f t="shared" si="68"/>
        <v>110.36</v>
      </c>
      <c r="AC201" s="37">
        <f t="shared" si="69"/>
        <v>231.4</v>
      </c>
      <c r="AD201" s="33" t="s">
        <v>53</v>
      </c>
      <c r="AE201" s="31">
        <f t="shared" si="70"/>
        <v>110.36</v>
      </c>
      <c r="AF201" s="33" t="s">
        <v>53</v>
      </c>
      <c r="AG201" s="38">
        <f t="shared" si="74"/>
        <v>292.7121</v>
      </c>
      <c r="AH201" s="32">
        <f t="shared" si="71"/>
        <v>292.7121</v>
      </c>
      <c r="AI201" s="33">
        <f t="shared" si="72"/>
        <v>356</v>
      </c>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7"/>
      <c r="CK201" s="7"/>
      <c r="CL201" s="7"/>
      <c r="CM201" s="7"/>
      <c r="CN201" s="7"/>
      <c r="CO201" s="7"/>
      <c r="CP201" s="7"/>
      <c r="CQ201" s="7"/>
      <c r="CR201" s="7"/>
      <c r="CS201" s="7"/>
      <c r="CT201" s="7"/>
      <c r="CU201" s="7"/>
    </row>
    <row r="202" spans="1:99" s="8" customFormat="1" ht="15">
      <c r="A202" s="113"/>
      <c r="B202" s="35">
        <v>74022</v>
      </c>
      <c r="C202" s="35">
        <v>74022</v>
      </c>
      <c r="D202" s="36" t="s">
        <v>171</v>
      </c>
      <c r="E202" s="36" t="s">
        <v>254</v>
      </c>
      <c r="F202" s="13">
        <v>456</v>
      </c>
      <c r="G202" s="13">
        <f aca="true" t="shared" si="80" ref="G202:G252">H202*1.75</f>
        <v>247.37999999999997</v>
      </c>
      <c r="H202" s="33">
        <f aca="true" t="shared" si="81" ref="H202:H252">F202*0.31</f>
        <v>141.35999999999999</v>
      </c>
      <c r="I202" s="33">
        <f t="shared" si="77"/>
        <v>296.40000000000003</v>
      </c>
      <c r="J202" s="33">
        <f aca="true" t="shared" si="82" ref="J202:J252">(F202*0.31)*1.05</f>
        <v>148.428</v>
      </c>
      <c r="K202" s="33">
        <f t="shared" si="78"/>
        <v>284.77200000000005</v>
      </c>
      <c r="L202" s="33">
        <f t="shared" si="75"/>
        <v>114</v>
      </c>
      <c r="M202" s="33">
        <f aca="true" t="shared" si="83" ref="M202:M252">F202*0.31</f>
        <v>141.35999999999999</v>
      </c>
      <c r="N202" s="33">
        <f aca="true" t="shared" si="84" ref="N202:N252">K202</f>
        <v>284.77200000000005</v>
      </c>
      <c r="O202" s="33">
        <f aca="true" t="shared" si="85" ref="O202:O265">W202</f>
        <v>30.86</v>
      </c>
      <c r="P202" s="33">
        <f t="shared" si="76"/>
        <v>173.28</v>
      </c>
      <c r="Q202" s="33">
        <f aca="true" t="shared" si="86" ref="Q202:Q265">W202</f>
        <v>30.86</v>
      </c>
      <c r="R202" s="33">
        <f aca="true" t="shared" si="87" ref="R202:R265">F202*0.75</f>
        <v>342</v>
      </c>
      <c r="S202" s="33">
        <f t="shared" si="79"/>
        <v>342</v>
      </c>
      <c r="T202" s="33">
        <f aca="true" t="shared" si="88" ref="T202:T265">F202*0.31</f>
        <v>141.35999999999999</v>
      </c>
      <c r="U202" s="33">
        <f aca="true" t="shared" si="89" ref="U202:U265">F202*0.31</f>
        <v>141.35999999999999</v>
      </c>
      <c r="V202" s="33">
        <f aca="true" t="shared" si="90" ref="V202:V265">F202*0.31</f>
        <v>141.35999999999999</v>
      </c>
      <c r="W202" s="33">
        <v>30.86</v>
      </c>
      <c r="X202" s="33">
        <f aca="true" t="shared" si="91" ref="X202:X252">F202*0.31</f>
        <v>141.35999999999999</v>
      </c>
      <c r="Y202" s="33">
        <f t="shared" si="73"/>
        <v>342</v>
      </c>
      <c r="Z202" s="33">
        <f aca="true" t="shared" si="92" ref="Z202:Z265">X202</f>
        <v>141.35999999999999</v>
      </c>
      <c r="AA202" s="33" t="s">
        <v>53</v>
      </c>
      <c r="AB202" s="37">
        <f aca="true" t="shared" si="93" ref="AB202:AB265">F202*0.31</f>
        <v>141.35999999999999</v>
      </c>
      <c r="AC202" s="37">
        <f aca="true" t="shared" si="94" ref="AC202:AC265">F202*0.65</f>
        <v>296.40000000000003</v>
      </c>
      <c r="AD202" s="33" t="s">
        <v>53</v>
      </c>
      <c r="AE202" s="31">
        <f aca="true" t="shared" si="95" ref="AE202:AE265">F202*0.31</f>
        <v>141.35999999999999</v>
      </c>
      <c r="AF202" s="33" t="s">
        <v>53</v>
      </c>
      <c r="AG202" s="38">
        <f t="shared" si="74"/>
        <v>374.9346</v>
      </c>
      <c r="AH202" s="32">
        <f aca="true" t="shared" si="96" ref="AH202:AH265">((F202*0.75)*0.0963)+(F202*0.75)</f>
        <v>374.9346</v>
      </c>
      <c r="AI202" s="33">
        <f aca="true" t="shared" si="97" ref="AI202:AI265">F202</f>
        <v>456</v>
      </c>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7"/>
      <c r="CK202" s="7"/>
      <c r="CL202" s="7"/>
      <c r="CM202" s="7"/>
      <c r="CN202" s="7"/>
      <c r="CO202" s="7"/>
      <c r="CP202" s="7"/>
      <c r="CQ202" s="7"/>
      <c r="CR202" s="7"/>
      <c r="CS202" s="7"/>
      <c r="CT202" s="7"/>
      <c r="CU202" s="7"/>
    </row>
    <row r="203" spans="1:99" s="8" customFormat="1" ht="15">
      <c r="A203" s="113"/>
      <c r="B203" s="35">
        <v>77012</v>
      </c>
      <c r="C203" s="35">
        <v>77012</v>
      </c>
      <c r="D203" s="36" t="s">
        <v>171</v>
      </c>
      <c r="E203" s="36" t="s">
        <v>255</v>
      </c>
      <c r="F203" s="13">
        <v>1980</v>
      </c>
      <c r="G203" s="13">
        <f t="shared" si="80"/>
        <v>1074.1499999999999</v>
      </c>
      <c r="H203" s="33">
        <f t="shared" si="81"/>
        <v>613.8</v>
      </c>
      <c r="I203" s="33">
        <f t="shared" si="77"/>
        <v>1287</v>
      </c>
      <c r="J203" s="33">
        <f t="shared" si="82"/>
        <v>644.49</v>
      </c>
      <c r="K203" s="33">
        <f t="shared" si="78"/>
        <v>1236.5100000000002</v>
      </c>
      <c r="L203" s="33">
        <f t="shared" si="75"/>
        <v>495</v>
      </c>
      <c r="M203" s="33">
        <f t="shared" si="83"/>
        <v>613.8</v>
      </c>
      <c r="N203" s="33">
        <f t="shared" si="84"/>
        <v>1236.5100000000002</v>
      </c>
      <c r="O203" s="33">
        <f t="shared" si="85"/>
        <v>103.96</v>
      </c>
      <c r="P203" s="33">
        <f t="shared" si="76"/>
        <v>752.4</v>
      </c>
      <c r="Q203" s="33">
        <f t="shared" si="86"/>
        <v>103.96</v>
      </c>
      <c r="R203" s="33">
        <f t="shared" si="87"/>
        <v>1485</v>
      </c>
      <c r="S203" s="33">
        <f t="shared" si="79"/>
        <v>1485</v>
      </c>
      <c r="T203" s="33">
        <f t="shared" si="88"/>
        <v>613.8</v>
      </c>
      <c r="U203" s="33">
        <f t="shared" si="89"/>
        <v>613.8</v>
      </c>
      <c r="V203" s="33">
        <f t="shared" si="90"/>
        <v>613.8</v>
      </c>
      <c r="W203" s="33">
        <v>103.96</v>
      </c>
      <c r="X203" s="33">
        <f t="shared" si="91"/>
        <v>613.8</v>
      </c>
      <c r="Y203" s="33">
        <f aca="true" t="shared" si="98" ref="Y203:Y214">F203*0.75</f>
        <v>1485</v>
      </c>
      <c r="Z203" s="33">
        <f t="shared" si="92"/>
        <v>613.8</v>
      </c>
      <c r="AA203" s="33" t="s">
        <v>53</v>
      </c>
      <c r="AB203" s="37">
        <f t="shared" si="93"/>
        <v>613.8</v>
      </c>
      <c r="AC203" s="37">
        <f t="shared" si="94"/>
        <v>1287</v>
      </c>
      <c r="AD203" s="33" t="s">
        <v>53</v>
      </c>
      <c r="AE203" s="31">
        <f t="shared" si="95"/>
        <v>613.8</v>
      </c>
      <c r="AF203" s="33" t="s">
        <v>53</v>
      </c>
      <c r="AG203" s="38">
        <f t="shared" si="74"/>
        <v>1628.0055</v>
      </c>
      <c r="AH203" s="32">
        <f t="shared" si="96"/>
        <v>1628.0055</v>
      </c>
      <c r="AI203" s="33">
        <f t="shared" si="97"/>
        <v>1980</v>
      </c>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7"/>
      <c r="CK203" s="7"/>
      <c r="CL203" s="7"/>
      <c r="CM203" s="7"/>
      <c r="CN203" s="7"/>
      <c r="CO203" s="7"/>
      <c r="CP203" s="7"/>
      <c r="CQ203" s="7"/>
      <c r="CR203" s="7"/>
      <c r="CS203" s="7"/>
      <c r="CT203" s="7"/>
      <c r="CU203" s="7"/>
    </row>
    <row r="204" spans="1:99" s="8" customFormat="1" ht="15">
      <c r="A204" s="113"/>
      <c r="B204" s="35">
        <v>77065</v>
      </c>
      <c r="C204" s="35">
        <v>77065</v>
      </c>
      <c r="D204" s="36" t="s">
        <v>171</v>
      </c>
      <c r="E204" s="36" t="s">
        <v>256</v>
      </c>
      <c r="F204" s="13">
        <v>578</v>
      </c>
      <c r="G204" s="13">
        <f t="shared" si="80"/>
        <v>313.565</v>
      </c>
      <c r="H204" s="33">
        <f t="shared" si="81"/>
        <v>179.18</v>
      </c>
      <c r="I204" s="33">
        <f t="shared" si="77"/>
        <v>375.7</v>
      </c>
      <c r="J204" s="33">
        <f t="shared" si="82"/>
        <v>188.139</v>
      </c>
      <c r="K204" s="33">
        <f t="shared" si="78"/>
        <v>360.961</v>
      </c>
      <c r="L204" s="33">
        <f t="shared" si="75"/>
        <v>144.5</v>
      </c>
      <c r="M204" s="33">
        <f t="shared" si="83"/>
        <v>179.18</v>
      </c>
      <c r="N204" s="33">
        <f t="shared" si="84"/>
        <v>360.961</v>
      </c>
      <c r="O204" s="33">
        <f t="shared" si="85"/>
        <v>103.01</v>
      </c>
      <c r="P204" s="33">
        <f t="shared" si="76"/>
        <v>219.64000000000001</v>
      </c>
      <c r="Q204" s="33">
        <f t="shared" si="86"/>
        <v>103.01</v>
      </c>
      <c r="R204" s="33">
        <f t="shared" si="87"/>
        <v>433.5</v>
      </c>
      <c r="S204" s="33">
        <f t="shared" si="79"/>
        <v>433.5</v>
      </c>
      <c r="T204" s="33">
        <f t="shared" si="88"/>
        <v>179.18</v>
      </c>
      <c r="U204" s="33">
        <f t="shared" si="89"/>
        <v>179.18</v>
      </c>
      <c r="V204" s="33">
        <f t="shared" si="90"/>
        <v>179.18</v>
      </c>
      <c r="W204" s="33">
        <v>103.01</v>
      </c>
      <c r="X204" s="33">
        <f t="shared" si="91"/>
        <v>179.18</v>
      </c>
      <c r="Y204" s="33">
        <f t="shared" si="98"/>
        <v>433.5</v>
      </c>
      <c r="Z204" s="33">
        <f t="shared" si="92"/>
        <v>179.18</v>
      </c>
      <c r="AA204" s="33" t="s">
        <v>53</v>
      </c>
      <c r="AB204" s="37">
        <f t="shared" si="93"/>
        <v>179.18</v>
      </c>
      <c r="AC204" s="37">
        <f t="shared" si="94"/>
        <v>375.7</v>
      </c>
      <c r="AD204" s="33" t="s">
        <v>53</v>
      </c>
      <c r="AE204" s="31">
        <f t="shared" si="95"/>
        <v>179.18</v>
      </c>
      <c r="AF204" s="33" t="s">
        <v>53</v>
      </c>
      <c r="AG204" s="38">
        <f t="shared" si="74"/>
        <v>475.24604999999997</v>
      </c>
      <c r="AH204" s="32">
        <f t="shared" si="96"/>
        <v>475.24604999999997</v>
      </c>
      <c r="AI204" s="33">
        <f t="shared" si="97"/>
        <v>578</v>
      </c>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7"/>
      <c r="CK204" s="7"/>
      <c r="CL204" s="7"/>
      <c r="CM204" s="7"/>
      <c r="CN204" s="7"/>
      <c r="CO204" s="7"/>
      <c r="CP204" s="7"/>
      <c r="CQ204" s="7"/>
      <c r="CR204" s="7"/>
      <c r="CS204" s="7"/>
      <c r="CT204" s="7"/>
      <c r="CU204" s="7"/>
    </row>
    <row r="205" spans="1:99" s="8" customFormat="1" ht="15">
      <c r="A205" s="113"/>
      <c r="B205" s="35">
        <v>77066</v>
      </c>
      <c r="C205" s="35">
        <v>77066</v>
      </c>
      <c r="D205" s="36" t="s">
        <v>171</v>
      </c>
      <c r="E205" s="36" t="s">
        <v>257</v>
      </c>
      <c r="F205" s="13">
        <v>644</v>
      </c>
      <c r="G205" s="13">
        <f t="shared" si="80"/>
        <v>349.37</v>
      </c>
      <c r="H205" s="33">
        <f t="shared" si="81"/>
        <v>199.64</v>
      </c>
      <c r="I205" s="33">
        <f t="shared" si="77"/>
        <v>418.6</v>
      </c>
      <c r="J205" s="33">
        <f t="shared" si="82"/>
        <v>209.62199999999999</v>
      </c>
      <c r="K205" s="33">
        <f t="shared" si="78"/>
        <v>402.17800000000005</v>
      </c>
      <c r="L205" s="33">
        <f t="shared" si="75"/>
        <v>161</v>
      </c>
      <c r="M205" s="33">
        <f t="shared" si="83"/>
        <v>199.64</v>
      </c>
      <c r="N205" s="33">
        <f t="shared" si="84"/>
        <v>402.17800000000005</v>
      </c>
      <c r="O205" s="33">
        <f t="shared" si="85"/>
        <v>125.96</v>
      </c>
      <c r="P205" s="33">
        <f t="shared" si="76"/>
        <v>244.72</v>
      </c>
      <c r="Q205" s="33">
        <f t="shared" si="86"/>
        <v>125.96</v>
      </c>
      <c r="R205" s="33">
        <f t="shared" si="87"/>
        <v>483</v>
      </c>
      <c r="S205" s="33">
        <f t="shared" si="79"/>
        <v>483</v>
      </c>
      <c r="T205" s="33">
        <f t="shared" si="88"/>
        <v>199.64</v>
      </c>
      <c r="U205" s="33">
        <f t="shared" si="89"/>
        <v>199.64</v>
      </c>
      <c r="V205" s="33">
        <f t="shared" si="90"/>
        <v>199.64</v>
      </c>
      <c r="W205" s="33">
        <v>125.96</v>
      </c>
      <c r="X205" s="33">
        <f t="shared" si="91"/>
        <v>199.64</v>
      </c>
      <c r="Y205" s="33">
        <f t="shared" si="98"/>
        <v>483</v>
      </c>
      <c r="Z205" s="33">
        <f t="shared" si="92"/>
        <v>199.64</v>
      </c>
      <c r="AA205" s="33" t="s">
        <v>53</v>
      </c>
      <c r="AB205" s="37">
        <f t="shared" si="93"/>
        <v>199.64</v>
      </c>
      <c r="AC205" s="37">
        <f t="shared" si="94"/>
        <v>418.6</v>
      </c>
      <c r="AD205" s="33" t="s">
        <v>53</v>
      </c>
      <c r="AE205" s="31">
        <f t="shared" si="95"/>
        <v>199.64</v>
      </c>
      <c r="AF205" s="33" t="s">
        <v>53</v>
      </c>
      <c r="AG205" s="38">
        <f t="shared" si="74"/>
        <v>529.5129</v>
      </c>
      <c r="AH205" s="32">
        <f t="shared" si="96"/>
        <v>529.5129</v>
      </c>
      <c r="AI205" s="33">
        <f t="shared" si="97"/>
        <v>644</v>
      </c>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7"/>
      <c r="CK205" s="7"/>
      <c r="CL205" s="7"/>
      <c r="CM205" s="7"/>
      <c r="CN205" s="7"/>
      <c r="CO205" s="7"/>
      <c r="CP205" s="7"/>
      <c r="CQ205" s="7"/>
      <c r="CR205" s="7"/>
      <c r="CS205" s="7"/>
      <c r="CT205" s="7"/>
      <c r="CU205" s="7"/>
    </row>
    <row r="206" spans="1:99" s="8" customFormat="1" ht="15">
      <c r="A206" s="113"/>
      <c r="B206" s="35">
        <v>77067</v>
      </c>
      <c r="C206" s="35">
        <v>77067</v>
      </c>
      <c r="D206" s="36" t="s">
        <v>171</v>
      </c>
      <c r="E206" s="36" t="s">
        <v>258</v>
      </c>
      <c r="F206" s="13">
        <v>657</v>
      </c>
      <c r="G206" s="13">
        <f t="shared" si="80"/>
        <v>356.42249999999996</v>
      </c>
      <c r="H206" s="33">
        <f t="shared" si="81"/>
        <v>203.67</v>
      </c>
      <c r="I206" s="33">
        <f t="shared" si="77"/>
        <v>427.05</v>
      </c>
      <c r="J206" s="33">
        <f t="shared" si="82"/>
        <v>213.8535</v>
      </c>
      <c r="K206" s="33">
        <f t="shared" si="78"/>
        <v>410.29650000000004</v>
      </c>
      <c r="L206" s="33">
        <f t="shared" si="75"/>
        <v>164.25</v>
      </c>
      <c r="M206" s="33">
        <f t="shared" si="83"/>
        <v>203.67</v>
      </c>
      <c r="N206" s="33">
        <f t="shared" si="84"/>
        <v>410.29650000000004</v>
      </c>
      <c r="O206" s="33">
        <f t="shared" si="85"/>
        <v>103.39</v>
      </c>
      <c r="P206" s="33">
        <f t="shared" si="76"/>
        <v>249.66</v>
      </c>
      <c r="Q206" s="33">
        <f t="shared" si="86"/>
        <v>103.39</v>
      </c>
      <c r="R206" s="33">
        <f t="shared" si="87"/>
        <v>492.75</v>
      </c>
      <c r="S206" s="33">
        <f t="shared" si="79"/>
        <v>492.75</v>
      </c>
      <c r="T206" s="33">
        <f t="shared" si="88"/>
        <v>203.67</v>
      </c>
      <c r="U206" s="33">
        <f t="shared" si="89"/>
        <v>203.67</v>
      </c>
      <c r="V206" s="33">
        <f t="shared" si="90"/>
        <v>203.67</v>
      </c>
      <c r="W206" s="33">
        <v>103.39</v>
      </c>
      <c r="X206" s="33">
        <f t="shared" si="91"/>
        <v>203.67</v>
      </c>
      <c r="Y206" s="33">
        <f t="shared" si="98"/>
        <v>492.75</v>
      </c>
      <c r="Z206" s="33">
        <f t="shared" si="92"/>
        <v>203.67</v>
      </c>
      <c r="AA206" s="33" t="s">
        <v>53</v>
      </c>
      <c r="AB206" s="37">
        <f t="shared" si="93"/>
        <v>203.67</v>
      </c>
      <c r="AC206" s="37">
        <f t="shared" si="94"/>
        <v>427.05</v>
      </c>
      <c r="AD206" s="33" t="s">
        <v>53</v>
      </c>
      <c r="AE206" s="31">
        <f t="shared" si="95"/>
        <v>203.67</v>
      </c>
      <c r="AF206" s="33" t="s">
        <v>53</v>
      </c>
      <c r="AG206" s="38">
        <f t="shared" si="74"/>
        <v>540.201825</v>
      </c>
      <c r="AH206" s="32">
        <f t="shared" si="96"/>
        <v>540.201825</v>
      </c>
      <c r="AI206" s="33">
        <f t="shared" si="97"/>
        <v>657</v>
      </c>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7"/>
      <c r="CK206" s="7"/>
      <c r="CL206" s="7"/>
      <c r="CM206" s="7"/>
      <c r="CN206" s="7"/>
      <c r="CO206" s="7"/>
      <c r="CP206" s="7"/>
      <c r="CQ206" s="7"/>
      <c r="CR206" s="7"/>
      <c r="CS206" s="7"/>
      <c r="CT206" s="7"/>
      <c r="CU206" s="7"/>
    </row>
    <row r="207" spans="1:99" s="8" customFormat="1" ht="15">
      <c r="A207" s="113"/>
      <c r="B207" s="35">
        <v>10005</v>
      </c>
      <c r="C207" s="35">
        <v>10005</v>
      </c>
      <c r="D207" s="36" t="s">
        <v>259</v>
      </c>
      <c r="E207" s="36" t="s">
        <v>260</v>
      </c>
      <c r="F207" s="13">
        <v>1865</v>
      </c>
      <c r="G207" s="13">
        <f t="shared" si="80"/>
        <v>1011.7624999999999</v>
      </c>
      <c r="H207" s="33">
        <f t="shared" si="81"/>
        <v>578.15</v>
      </c>
      <c r="I207" s="33">
        <f t="shared" si="77"/>
        <v>1212.25</v>
      </c>
      <c r="J207" s="33">
        <f t="shared" si="82"/>
        <v>607.0575</v>
      </c>
      <c r="K207" s="33">
        <f t="shared" si="78"/>
        <v>1164.6925</v>
      </c>
      <c r="L207" s="33">
        <f t="shared" si="75"/>
        <v>466.25</v>
      </c>
      <c r="M207" s="33">
        <f t="shared" si="83"/>
        <v>578.15</v>
      </c>
      <c r="N207" s="33">
        <f t="shared" si="84"/>
        <v>1164.6925</v>
      </c>
      <c r="O207" s="33">
        <f t="shared" si="85"/>
        <v>39.23</v>
      </c>
      <c r="P207" s="33">
        <f t="shared" si="76"/>
        <v>708.7</v>
      </c>
      <c r="Q207" s="33">
        <f t="shared" si="86"/>
        <v>39.23</v>
      </c>
      <c r="R207" s="33">
        <f t="shared" si="87"/>
        <v>1398.75</v>
      </c>
      <c r="S207" s="33">
        <f t="shared" si="79"/>
        <v>1398.75</v>
      </c>
      <c r="T207" s="33">
        <f t="shared" si="88"/>
        <v>578.15</v>
      </c>
      <c r="U207" s="33">
        <f t="shared" si="89"/>
        <v>578.15</v>
      </c>
      <c r="V207" s="33">
        <f t="shared" si="90"/>
        <v>578.15</v>
      </c>
      <c r="W207" s="33">
        <v>39.23</v>
      </c>
      <c r="X207" s="33">
        <f t="shared" si="91"/>
        <v>578.15</v>
      </c>
      <c r="Y207" s="33">
        <f t="shared" si="98"/>
        <v>1398.75</v>
      </c>
      <c r="Z207" s="33">
        <f t="shared" si="92"/>
        <v>578.15</v>
      </c>
      <c r="AA207" s="33" t="s">
        <v>53</v>
      </c>
      <c r="AB207" s="37">
        <f t="shared" si="93"/>
        <v>578.15</v>
      </c>
      <c r="AC207" s="37">
        <f t="shared" si="94"/>
        <v>1212.25</v>
      </c>
      <c r="AD207" s="33" t="s">
        <v>53</v>
      </c>
      <c r="AE207" s="31">
        <f t="shared" si="95"/>
        <v>578.15</v>
      </c>
      <c r="AF207" s="33" t="s">
        <v>53</v>
      </c>
      <c r="AG207" s="38">
        <f t="shared" si="74"/>
        <v>1533.449625</v>
      </c>
      <c r="AH207" s="32">
        <f t="shared" si="96"/>
        <v>1533.449625</v>
      </c>
      <c r="AI207" s="33">
        <f t="shared" si="97"/>
        <v>1865</v>
      </c>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7"/>
      <c r="CK207" s="7"/>
      <c r="CL207" s="7"/>
      <c r="CM207" s="7"/>
      <c r="CN207" s="7"/>
      <c r="CO207" s="7"/>
      <c r="CP207" s="7"/>
      <c r="CQ207" s="7"/>
      <c r="CR207" s="7"/>
      <c r="CS207" s="7"/>
      <c r="CT207" s="7"/>
      <c r="CU207" s="7"/>
    </row>
    <row r="208" spans="1:99" s="8" customFormat="1" ht="15">
      <c r="A208" s="113"/>
      <c r="B208" s="35">
        <v>10006</v>
      </c>
      <c r="C208" s="35">
        <v>10006</v>
      </c>
      <c r="D208" s="36" t="s">
        <v>259</v>
      </c>
      <c r="E208" s="36" t="s">
        <v>261</v>
      </c>
      <c r="F208" s="13">
        <v>638</v>
      </c>
      <c r="G208" s="13">
        <f t="shared" si="80"/>
        <v>346.115</v>
      </c>
      <c r="H208" s="33">
        <f t="shared" si="81"/>
        <v>197.78</v>
      </c>
      <c r="I208" s="33">
        <f t="shared" si="77"/>
        <v>414.7</v>
      </c>
      <c r="J208" s="33">
        <f t="shared" si="82"/>
        <v>207.669</v>
      </c>
      <c r="K208" s="33">
        <f t="shared" si="78"/>
        <v>398.43100000000004</v>
      </c>
      <c r="L208" s="33">
        <f t="shared" si="75"/>
        <v>159.5</v>
      </c>
      <c r="M208" s="33">
        <f t="shared" si="83"/>
        <v>197.78</v>
      </c>
      <c r="N208" s="33">
        <f t="shared" si="84"/>
        <v>398.43100000000004</v>
      </c>
      <c r="O208" s="33">
        <f t="shared" si="85"/>
        <v>27.04</v>
      </c>
      <c r="P208" s="33">
        <f t="shared" si="76"/>
        <v>242.44</v>
      </c>
      <c r="Q208" s="33">
        <f t="shared" si="86"/>
        <v>27.04</v>
      </c>
      <c r="R208" s="33">
        <f t="shared" si="87"/>
        <v>478.5</v>
      </c>
      <c r="S208" s="33">
        <f t="shared" si="79"/>
        <v>478.5</v>
      </c>
      <c r="T208" s="33">
        <f t="shared" si="88"/>
        <v>197.78</v>
      </c>
      <c r="U208" s="33">
        <f t="shared" si="89"/>
        <v>197.78</v>
      </c>
      <c r="V208" s="33">
        <f t="shared" si="90"/>
        <v>197.78</v>
      </c>
      <c r="W208" s="33">
        <v>27.04</v>
      </c>
      <c r="X208" s="33">
        <f t="shared" si="91"/>
        <v>197.78</v>
      </c>
      <c r="Y208" s="33">
        <f t="shared" si="98"/>
        <v>478.5</v>
      </c>
      <c r="Z208" s="33">
        <f t="shared" si="92"/>
        <v>197.78</v>
      </c>
      <c r="AA208" s="33" t="s">
        <v>53</v>
      </c>
      <c r="AB208" s="37">
        <f t="shared" si="93"/>
        <v>197.78</v>
      </c>
      <c r="AC208" s="37">
        <f t="shared" si="94"/>
        <v>414.7</v>
      </c>
      <c r="AD208" s="33" t="s">
        <v>53</v>
      </c>
      <c r="AE208" s="31">
        <f t="shared" si="95"/>
        <v>197.78</v>
      </c>
      <c r="AF208" s="33" t="s">
        <v>53</v>
      </c>
      <c r="AG208" s="38">
        <f t="shared" si="74"/>
        <v>524.57955</v>
      </c>
      <c r="AH208" s="32">
        <f t="shared" si="96"/>
        <v>524.57955</v>
      </c>
      <c r="AI208" s="33">
        <f t="shared" si="97"/>
        <v>638</v>
      </c>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7"/>
      <c r="CK208" s="7"/>
      <c r="CL208" s="7"/>
      <c r="CM208" s="7"/>
      <c r="CN208" s="7"/>
      <c r="CO208" s="7"/>
      <c r="CP208" s="7"/>
      <c r="CQ208" s="7"/>
      <c r="CR208" s="7"/>
      <c r="CS208" s="7"/>
      <c r="CT208" s="7"/>
      <c r="CU208" s="7"/>
    </row>
    <row r="209" spans="1:99" s="8" customFormat="1" ht="15">
      <c r="A209" s="113"/>
      <c r="B209" s="35">
        <v>19083</v>
      </c>
      <c r="C209" s="35">
        <v>19083</v>
      </c>
      <c r="D209" s="36" t="s">
        <v>259</v>
      </c>
      <c r="E209" s="36" t="s">
        <v>262</v>
      </c>
      <c r="F209" s="13">
        <v>4773</v>
      </c>
      <c r="G209" s="13">
        <f t="shared" si="80"/>
        <v>2589.3525</v>
      </c>
      <c r="H209" s="33">
        <f t="shared" si="81"/>
        <v>1479.6299999999999</v>
      </c>
      <c r="I209" s="33">
        <f t="shared" si="77"/>
        <v>3102.4500000000003</v>
      </c>
      <c r="J209" s="33">
        <f t="shared" si="82"/>
        <v>1553.6115</v>
      </c>
      <c r="K209" s="33">
        <f t="shared" si="78"/>
        <v>2980.7385000000004</v>
      </c>
      <c r="L209" s="33">
        <f t="shared" si="75"/>
        <v>1193.25</v>
      </c>
      <c r="M209" s="33">
        <f t="shared" si="83"/>
        <v>1479.6299999999999</v>
      </c>
      <c r="N209" s="33">
        <f t="shared" si="84"/>
        <v>2980.7385000000004</v>
      </c>
      <c r="O209" s="33">
        <f t="shared" si="85"/>
        <v>83.15</v>
      </c>
      <c r="P209" s="33">
        <f t="shared" si="76"/>
        <v>1813.74</v>
      </c>
      <c r="Q209" s="33">
        <f t="shared" si="86"/>
        <v>83.15</v>
      </c>
      <c r="R209" s="33">
        <f t="shared" si="87"/>
        <v>3579.75</v>
      </c>
      <c r="S209" s="33">
        <f t="shared" si="79"/>
        <v>3579.75</v>
      </c>
      <c r="T209" s="33">
        <f t="shared" si="88"/>
        <v>1479.6299999999999</v>
      </c>
      <c r="U209" s="33">
        <f t="shared" si="89"/>
        <v>1479.6299999999999</v>
      </c>
      <c r="V209" s="33">
        <f t="shared" si="90"/>
        <v>1479.6299999999999</v>
      </c>
      <c r="W209" s="33">
        <v>83.15</v>
      </c>
      <c r="X209" s="33">
        <f t="shared" si="91"/>
        <v>1479.6299999999999</v>
      </c>
      <c r="Y209" s="33">
        <f t="shared" si="98"/>
        <v>3579.75</v>
      </c>
      <c r="Z209" s="33">
        <f t="shared" si="92"/>
        <v>1479.6299999999999</v>
      </c>
      <c r="AA209" s="33" t="s">
        <v>53</v>
      </c>
      <c r="AB209" s="37">
        <f t="shared" si="93"/>
        <v>1479.6299999999999</v>
      </c>
      <c r="AC209" s="37">
        <f t="shared" si="94"/>
        <v>3102.4500000000003</v>
      </c>
      <c r="AD209" s="33" t="s">
        <v>53</v>
      </c>
      <c r="AE209" s="31">
        <f t="shared" si="95"/>
        <v>1479.6299999999999</v>
      </c>
      <c r="AF209" s="33" t="s">
        <v>53</v>
      </c>
      <c r="AG209" s="38">
        <f t="shared" si="74"/>
        <v>3924.479925</v>
      </c>
      <c r="AH209" s="32">
        <f t="shared" si="96"/>
        <v>3924.479925</v>
      </c>
      <c r="AI209" s="33">
        <f t="shared" si="97"/>
        <v>4773</v>
      </c>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7"/>
      <c r="CK209" s="7"/>
      <c r="CL209" s="7"/>
      <c r="CM209" s="7"/>
      <c r="CN209" s="7"/>
      <c r="CO209" s="7"/>
      <c r="CP209" s="7"/>
      <c r="CQ209" s="7"/>
      <c r="CR209" s="7"/>
      <c r="CS209" s="7"/>
      <c r="CT209" s="7"/>
      <c r="CU209" s="7"/>
    </row>
    <row r="210" spans="1:99" s="8" customFormat="1" ht="15">
      <c r="A210" s="113"/>
      <c r="B210" s="35">
        <v>19084</v>
      </c>
      <c r="C210" s="35">
        <v>19084</v>
      </c>
      <c r="D210" s="36" t="s">
        <v>259</v>
      </c>
      <c r="E210" s="36" t="s">
        <v>263</v>
      </c>
      <c r="F210" s="13">
        <v>300</v>
      </c>
      <c r="G210" s="13">
        <f t="shared" si="80"/>
        <v>162.75</v>
      </c>
      <c r="H210" s="33">
        <f t="shared" si="81"/>
        <v>93</v>
      </c>
      <c r="I210" s="33">
        <f t="shared" si="77"/>
        <v>195</v>
      </c>
      <c r="J210" s="33">
        <f t="shared" si="82"/>
        <v>97.65</v>
      </c>
      <c r="K210" s="33">
        <f t="shared" si="78"/>
        <v>187.35000000000002</v>
      </c>
      <c r="L210" s="33">
        <f t="shared" si="75"/>
        <v>75</v>
      </c>
      <c r="M210" s="33">
        <f t="shared" si="83"/>
        <v>93</v>
      </c>
      <c r="N210" s="33">
        <f t="shared" si="84"/>
        <v>187.35000000000002</v>
      </c>
      <c r="O210" s="33">
        <f t="shared" si="85"/>
        <v>44.05</v>
      </c>
      <c r="P210" s="33">
        <f t="shared" si="76"/>
        <v>114</v>
      </c>
      <c r="Q210" s="33">
        <f t="shared" si="86"/>
        <v>44.05</v>
      </c>
      <c r="R210" s="33">
        <f t="shared" si="87"/>
        <v>225</v>
      </c>
      <c r="S210" s="33">
        <f t="shared" si="79"/>
        <v>225</v>
      </c>
      <c r="T210" s="33">
        <f t="shared" si="88"/>
        <v>93</v>
      </c>
      <c r="U210" s="33">
        <f t="shared" si="89"/>
        <v>93</v>
      </c>
      <c r="V210" s="33">
        <f t="shared" si="90"/>
        <v>93</v>
      </c>
      <c r="W210" s="33">
        <v>44.05</v>
      </c>
      <c r="X210" s="33">
        <f t="shared" si="91"/>
        <v>93</v>
      </c>
      <c r="Y210" s="33">
        <f t="shared" si="98"/>
        <v>225</v>
      </c>
      <c r="Z210" s="33">
        <f t="shared" si="92"/>
        <v>93</v>
      </c>
      <c r="AA210" s="33" t="s">
        <v>53</v>
      </c>
      <c r="AB210" s="37">
        <f t="shared" si="93"/>
        <v>93</v>
      </c>
      <c r="AC210" s="37">
        <f t="shared" si="94"/>
        <v>195</v>
      </c>
      <c r="AD210" s="33" t="s">
        <v>53</v>
      </c>
      <c r="AE210" s="31">
        <f t="shared" si="95"/>
        <v>93</v>
      </c>
      <c r="AF210" s="33" t="s">
        <v>53</v>
      </c>
      <c r="AG210" s="38">
        <f t="shared" si="74"/>
        <v>246.6675</v>
      </c>
      <c r="AH210" s="32">
        <f t="shared" si="96"/>
        <v>246.6675</v>
      </c>
      <c r="AI210" s="33">
        <f t="shared" si="97"/>
        <v>300</v>
      </c>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7"/>
      <c r="CK210" s="7"/>
      <c r="CL210" s="7"/>
      <c r="CM210" s="7"/>
      <c r="CN210" s="7"/>
      <c r="CO210" s="7"/>
      <c r="CP210" s="7"/>
      <c r="CQ210" s="7"/>
      <c r="CR210" s="7"/>
      <c r="CS210" s="7"/>
      <c r="CT210" s="7"/>
      <c r="CU210" s="7"/>
    </row>
    <row r="211" spans="1:99" s="8" customFormat="1" ht="15">
      <c r="A211" s="113"/>
      <c r="B211" s="35">
        <v>19285</v>
      </c>
      <c r="C211" s="35">
        <v>19285</v>
      </c>
      <c r="D211" s="36" t="s">
        <v>259</v>
      </c>
      <c r="E211" s="36" t="s">
        <v>264</v>
      </c>
      <c r="F211" s="13">
        <v>456</v>
      </c>
      <c r="G211" s="13">
        <f t="shared" si="80"/>
        <v>247.37999999999997</v>
      </c>
      <c r="H211" s="33">
        <f t="shared" si="81"/>
        <v>141.35999999999999</v>
      </c>
      <c r="I211" s="33">
        <f t="shared" si="77"/>
        <v>296.40000000000003</v>
      </c>
      <c r="J211" s="33">
        <f t="shared" si="82"/>
        <v>148.428</v>
      </c>
      <c r="K211" s="33">
        <f t="shared" si="78"/>
        <v>284.77200000000005</v>
      </c>
      <c r="L211" s="33">
        <f t="shared" si="75"/>
        <v>114</v>
      </c>
      <c r="M211" s="33">
        <f t="shared" si="83"/>
        <v>141.35999999999999</v>
      </c>
      <c r="N211" s="33">
        <f t="shared" si="84"/>
        <v>284.77200000000005</v>
      </c>
      <c r="O211" s="33">
        <f t="shared" si="85"/>
        <v>108.64</v>
      </c>
      <c r="P211" s="33">
        <f t="shared" si="76"/>
        <v>173.28</v>
      </c>
      <c r="Q211" s="33">
        <f t="shared" si="86"/>
        <v>108.64</v>
      </c>
      <c r="R211" s="33">
        <f t="shared" si="87"/>
        <v>342</v>
      </c>
      <c r="S211" s="33">
        <f t="shared" si="79"/>
        <v>342</v>
      </c>
      <c r="T211" s="33">
        <f t="shared" si="88"/>
        <v>141.35999999999999</v>
      </c>
      <c r="U211" s="33">
        <f t="shared" si="89"/>
        <v>141.35999999999999</v>
      </c>
      <c r="V211" s="33">
        <f t="shared" si="90"/>
        <v>141.35999999999999</v>
      </c>
      <c r="W211" s="33">
        <v>108.64</v>
      </c>
      <c r="X211" s="33">
        <f t="shared" si="91"/>
        <v>141.35999999999999</v>
      </c>
      <c r="Y211" s="33">
        <f t="shared" si="98"/>
        <v>342</v>
      </c>
      <c r="Z211" s="33">
        <f t="shared" si="92"/>
        <v>141.35999999999999</v>
      </c>
      <c r="AA211" s="33" t="s">
        <v>53</v>
      </c>
      <c r="AB211" s="37">
        <f t="shared" si="93"/>
        <v>141.35999999999999</v>
      </c>
      <c r="AC211" s="37">
        <f t="shared" si="94"/>
        <v>296.40000000000003</v>
      </c>
      <c r="AD211" s="33" t="s">
        <v>53</v>
      </c>
      <c r="AE211" s="31">
        <f t="shared" si="95"/>
        <v>141.35999999999999</v>
      </c>
      <c r="AF211" s="33" t="s">
        <v>53</v>
      </c>
      <c r="AG211" s="38">
        <f t="shared" si="74"/>
        <v>374.9346</v>
      </c>
      <c r="AH211" s="32">
        <f t="shared" si="96"/>
        <v>374.9346</v>
      </c>
      <c r="AI211" s="33">
        <f t="shared" si="97"/>
        <v>456</v>
      </c>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7"/>
      <c r="CK211" s="7"/>
      <c r="CL211" s="7"/>
      <c r="CM211" s="7"/>
      <c r="CN211" s="7"/>
      <c r="CO211" s="7"/>
      <c r="CP211" s="7"/>
      <c r="CQ211" s="7"/>
      <c r="CR211" s="7"/>
      <c r="CS211" s="7"/>
      <c r="CT211" s="7"/>
      <c r="CU211" s="7"/>
    </row>
    <row r="212" spans="1:99" s="8" customFormat="1" ht="15">
      <c r="A212" s="113"/>
      <c r="B212" s="35">
        <v>76700</v>
      </c>
      <c r="C212" s="35">
        <v>76700</v>
      </c>
      <c r="D212" s="36" t="s">
        <v>259</v>
      </c>
      <c r="E212" s="36" t="s">
        <v>265</v>
      </c>
      <c r="F212" s="13">
        <v>924</v>
      </c>
      <c r="G212" s="13">
        <f t="shared" si="80"/>
        <v>501.27</v>
      </c>
      <c r="H212" s="33">
        <f t="shared" si="81"/>
        <v>286.44</v>
      </c>
      <c r="I212" s="33">
        <f t="shared" si="77"/>
        <v>600.6</v>
      </c>
      <c r="J212" s="33">
        <f t="shared" si="82"/>
        <v>300.762</v>
      </c>
      <c r="K212" s="33">
        <f t="shared" si="78"/>
        <v>577.038</v>
      </c>
      <c r="L212" s="33">
        <f t="shared" si="75"/>
        <v>231</v>
      </c>
      <c r="M212" s="33">
        <f t="shared" si="83"/>
        <v>286.44</v>
      </c>
      <c r="N212" s="33">
        <f t="shared" si="84"/>
        <v>577.038</v>
      </c>
      <c r="O212" s="33">
        <f t="shared" si="85"/>
        <v>105.69</v>
      </c>
      <c r="P212" s="33">
        <f t="shared" si="76"/>
        <v>351.12</v>
      </c>
      <c r="Q212" s="33">
        <f t="shared" si="86"/>
        <v>105.69</v>
      </c>
      <c r="R212" s="33">
        <f t="shared" si="87"/>
        <v>693</v>
      </c>
      <c r="S212" s="33">
        <f t="shared" si="79"/>
        <v>693</v>
      </c>
      <c r="T212" s="33">
        <f t="shared" si="88"/>
        <v>286.44</v>
      </c>
      <c r="U212" s="33">
        <f t="shared" si="89"/>
        <v>286.44</v>
      </c>
      <c r="V212" s="33">
        <f t="shared" si="90"/>
        <v>286.44</v>
      </c>
      <c r="W212" s="33">
        <v>105.69</v>
      </c>
      <c r="X212" s="33">
        <f t="shared" si="91"/>
        <v>286.44</v>
      </c>
      <c r="Y212" s="33">
        <f t="shared" si="98"/>
        <v>693</v>
      </c>
      <c r="Z212" s="33">
        <f t="shared" si="92"/>
        <v>286.44</v>
      </c>
      <c r="AA212" s="33" t="s">
        <v>53</v>
      </c>
      <c r="AB212" s="37">
        <f t="shared" si="93"/>
        <v>286.44</v>
      </c>
      <c r="AC212" s="37">
        <f t="shared" si="94"/>
        <v>600.6</v>
      </c>
      <c r="AD212" s="33" t="s">
        <v>53</v>
      </c>
      <c r="AE212" s="31">
        <f t="shared" si="95"/>
        <v>286.44</v>
      </c>
      <c r="AF212" s="33" t="s">
        <v>53</v>
      </c>
      <c r="AG212" s="38">
        <f t="shared" si="74"/>
        <v>759.7359</v>
      </c>
      <c r="AH212" s="32">
        <f t="shared" si="96"/>
        <v>759.7359</v>
      </c>
      <c r="AI212" s="33">
        <f t="shared" si="97"/>
        <v>924</v>
      </c>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7"/>
      <c r="CK212" s="7"/>
      <c r="CL212" s="7"/>
      <c r="CM212" s="7"/>
      <c r="CN212" s="7"/>
      <c r="CO212" s="7"/>
      <c r="CP212" s="7"/>
      <c r="CQ212" s="7"/>
      <c r="CR212" s="7"/>
      <c r="CS212" s="7"/>
      <c r="CT212" s="7"/>
      <c r="CU212" s="7"/>
    </row>
    <row r="213" spans="1:99" s="8" customFormat="1" ht="15">
      <c r="A213" s="113"/>
      <c r="B213" s="35">
        <v>76805</v>
      </c>
      <c r="C213" s="35">
        <v>76805</v>
      </c>
      <c r="D213" s="36" t="s">
        <v>259</v>
      </c>
      <c r="E213" s="36" t="s">
        <v>266</v>
      </c>
      <c r="F213" s="13">
        <v>894</v>
      </c>
      <c r="G213" s="13">
        <f t="shared" si="80"/>
        <v>484.995</v>
      </c>
      <c r="H213" s="33">
        <f t="shared" si="81"/>
        <v>277.14</v>
      </c>
      <c r="I213" s="33">
        <f t="shared" si="77"/>
        <v>581.1</v>
      </c>
      <c r="J213" s="33">
        <f t="shared" si="82"/>
        <v>290.997</v>
      </c>
      <c r="K213" s="33">
        <f t="shared" si="78"/>
        <v>558.303</v>
      </c>
      <c r="L213" s="33">
        <f t="shared" si="75"/>
        <v>223.5</v>
      </c>
      <c r="M213" s="33">
        <f t="shared" si="83"/>
        <v>277.14</v>
      </c>
      <c r="N213" s="33">
        <f t="shared" si="84"/>
        <v>558.303</v>
      </c>
      <c r="O213" s="33">
        <f t="shared" si="85"/>
        <v>151.16</v>
      </c>
      <c r="P213" s="33">
        <f t="shared" si="76"/>
        <v>339.72</v>
      </c>
      <c r="Q213" s="33">
        <f t="shared" si="86"/>
        <v>151.16</v>
      </c>
      <c r="R213" s="33">
        <f t="shared" si="87"/>
        <v>670.5</v>
      </c>
      <c r="S213" s="33">
        <f t="shared" si="79"/>
        <v>670.5</v>
      </c>
      <c r="T213" s="33">
        <f t="shared" si="88"/>
        <v>277.14</v>
      </c>
      <c r="U213" s="33">
        <f t="shared" si="89"/>
        <v>277.14</v>
      </c>
      <c r="V213" s="33">
        <f t="shared" si="90"/>
        <v>277.14</v>
      </c>
      <c r="W213" s="33">
        <v>151.16</v>
      </c>
      <c r="X213" s="33">
        <f t="shared" si="91"/>
        <v>277.14</v>
      </c>
      <c r="Y213" s="33">
        <f t="shared" si="98"/>
        <v>670.5</v>
      </c>
      <c r="Z213" s="33">
        <f t="shared" si="92"/>
        <v>277.14</v>
      </c>
      <c r="AA213" s="33" t="s">
        <v>53</v>
      </c>
      <c r="AB213" s="37">
        <f t="shared" si="93"/>
        <v>277.14</v>
      </c>
      <c r="AC213" s="37">
        <f t="shared" si="94"/>
        <v>581.1</v>
      </c>
      <c r="AD213" s="33" t="s">
        <v>53</v>
      </c>
      <c r="AE213" s="31">
        <f t="shared" si="95"/>
        <v>277.14</v>
      </c>
      <c r="AF213" s="33" t="s">
        <v>53</v>
      </c>
      <c r="AG213" s="38">
        <f t="shared" si="74"/>
        <v>735.06915</v>
      </c>
      <c r="AH213" s="32">
        <f t="shared" si="96"/>
        <v>735.06915</v>
      </c>
      <c r="AI213" s="33">
        <f t="shared" si="97"/>
        <v>894</v>
      </c>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7"/>
      <c r="CK213" s="7"/>
      <c r="CL213" s="7"/>
      <c r="CM213" s="7"/>
      <c r="CN213" s="7"/>
      <c r="CO213" s="7"/>
      <c r="CP213" s="7"/>
      <c r="CQ213" s="7"/>
      <c r="CR213" s="7"/>
      <c r="CS213" s="7"/>
      <c r="CT213" s="7"/>
      <c r="CU213" s="7"/>
    </row>
    <row r="214" spans="1:99" s="8" customFormat="1" ht="15">
      <c r="A214" s="113"/>
      <c r="B214" s="35">
        <v>76830</v>
      </c>
      <c r="C214" s="35">
        <v>76830</v>
      </c>
      <c r="D214" s="36" t="s">
        <v>259</v>
      </c>
      <c r="E214" s="36" t="s">
        <v>267</v>
      </c>
      <c r="F214" s="13">
        <v>831</v>
      </c>
      <c r="G214" s="13">
        <f t="shared" si="80"/>
        <v>450.8175</v>
      </c>
      <c r="H214" s="33">
        <f t="shared" si="81"/>
        <v>257.61</v>
      </c>
      <c r="I214" s="33">
        <f t="shared" si="77"/>
        <v>540.15</v>
      </c>
      <c r="J214" s="33">
        <f t="shared" si="82"/>
        <v>270.49050000000005</v>
      </c>
      <c r="K214" s="33">
        <f t="shared" si="78"/>
        <v>518.9595</v>
      </c>
      <c r="L214" s="33">
        <f t="shared" si="75"/>
        <v>207.75</v>
      </c>
      <c r="M214" s="33">
        <f t="shared" si="83"/>
        <v>257.61</v>
      </c>
      <c r="N214" s="33">
        <f t="shared" si="84"/>
        <v>518.9595</v>
      </c>
      <c r="O214" s="33">
        <f t="shared" si="85"/>
        <v>80.05</v>
      </c>
      <c r="P214" s="33">
        <f t="shared" si="76"/>
        <v>315.78000000000003</v>
      </c>
      <c r="Q214" s="33">
        <f t="shared" si="86"/>
        <v>80.05</v>
      </c>
      <c r="R214" s="33">
        <f t="shared" si="87"/>
        <v>623.25</v>
      </c>
      <c r="S214" s="33">
        <f t="shared" si="79"/>
        <v>623.25</v>
      </c>
      <c r="T214" s="33">
        <f t="shared" si="88"/>
        <v>257.61</v>
      </c>
      <c r="U214" s="33">
        <f t="shared" si="89"/>
        <v>257.61</v>
      </c>
      <c r="V214" s="33">
        <f t="shared" si="90"/>
        <v>257.61</v>
      </c>
      <c r="W214" s="33">
        <v>80.05</v>
      </c>
      <c r="X214" s="33">
        <f t="shared" si="91"/>
        <v>257.61</v>
      </c>
      <c r="Y214" s="33">
        <f t="shared" si="98"/>
        <v>623.25</v>
      </c>
      <c r="Z214" s="33">
        <f t="shared" si="92"/>
        <v>257.61</v>
      </c>
      <c r="AA214" s="33" t="s">
        <v>53</v>
      </c>
      <c r="AB214" s="37">
        <f t="shared" si="93"/>
        <v>257.61</v>
      </c>
      <c r="AC214" s="37">
        <f t="shared" si="94"/>
        <v>540.15</v>
      </c>
      <c r="AD214" s="33" t="s">
        <v>53</v>
      </c>
      <c r="AE214" s="31">
        <f t="shared" si="95"/>
        <v>257.61</v>
      </c>
      <c r="AF214" s="33" t="s">
        <v>53</v>
      </c>
      <c r="AG214" s="38">
        <f t="shared" si="74"/>
        <v>683.268975</v>
      </c>
      <c r="AH214" s="32">
        <f t="shared" si="96"/>
        <v>683.268975</v>
      </c>
      <c r="AI214" s="33">
        <f t="shared" si="97"/>
        <v>831</v>
      </c>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7"/>
      <c r="CK214" s="7"/>
      <c r="CL214" s="7"/>
      <c r="CM214" s="7"/>
      <c r="CN214" s="7"/>
      <c r="CO214" s="7"/>
      <c r="CP214" s="7"/>
      <c r="CQ214" s="7"/>
      <c r="CR214" s="7"/>
      <c r="CS214" s="7"/>
      <c r="CT214" s="7"/>
      <c r="CU214" s="7"/>
    </row>
    <row r="215" spans="1:99" s="8" customFormat="1" ht="15">
      <c r="A215" s="114" t="s">
        <v>268</v>
      </c>
      <c r="B215" s="35">
        <v>93000</v>
      </c>
      <c r="C215" s="35">
        <v>93000</v>
      </c>
      <c r="D215" s="30" t="s">
        <v>269</v>
      </c>
      <c r="E215" s="36" t="s">
        <v>270</v>
      </c>
      <c r="F215" s="13">
        <v>250</v>
      </c>
      <c r="G215" s="13">
        <f t="shared" si="80"/>
        <v>135.625</v>
      </c>
      <c r="H215" s="33">
        <f t="shared" si="81"/>
        <v>77.5</v>
      </c>
      <c r="I215" s="33">
        <f aca="true" t="shared" si="99" ref="I215:I226">F215*0.65</f>
        <v>162.5</v>
      </c>
      <c r="J215" s="33">
        <f t="shared" si="82"/>
        <v>81.375</v>
      </c>
      <c r="K215" s="33">
        <f aca="true" t="shared" si="100" ref="K215:K226">F215*0.6245</f>
        <v>156.125</v>
      </c>
      <c r="L215" s="33">
        <f t="shared" si="75"/>
        <v>62.5</v>
      </c>
      <c r="M215" s="33">
        <f t="shared" si="83"/>
        <v>77.5</v>
      </c>
      <c r="N215" s="33">
        <f t="shared" si="84"/>
        <v>156.125</v>
      </c>
      <c r="O215" s="33">
        <f t="shared" si="85"/>
        <v>15</v>
      </c>
      <c r="P215" s="33">
        <f aca="true" t="shared" si="101" ref="P215:P252">X215</f>
        <v>77.5</v>
      </c>
      <c r="Q215" s="33">
        <f t="shared" si="86"/>
        <v>15</v>
      </c>
      <c r="R215" s="33">
        <f t="shared" si="87"/>
        <v>187.5</v>
      </c>
      <c r="S215" s="33">
        <f aca="true" t="shared" si="102" ref="S215:S226">F215*0.75</f>
        <v>187.5</v>
      </c>
      <c r="T215" s="33">
        <f t="shared" si="88"/>
        <v>77.5</v>
      </c>
      <c r="U215" s="33">
        <f t="shared" si="89"/>
        <v>77.5</v>
      </c>
      <c r="V215" s="33">
        <f t="shared" si="90"/>
        <v>77.5</v>
      </c>
      <c r="W215" s="33">
        <v>15</v>
      </c>
      <c r="X215" s="33">
        <f t="shared" si="91"/>
        <v>77.5</v>
      </c>
      <c r="Y215" s="33">
        <f aca="true" t="shared" si="103" ref="Y215:Y226">F215*0.75</f>
        <v>187.5</v>
      </c>
      <c r="Z215" s="33">
        <f t="shared" si="92"/>
        <v>77.5</v>
      </c>
      <c r="AA215" s="33" t="s">
        <v>53</v>
      </c>
      <c r="AB215" s="37">
        <f t="shared" si="93"/>
        <v>77.5</v>
      </c>
      <c r="AC215" s="37">
        <f t="shared" si="94"/>
        <v>162.5</v>
      </c>
      <c r="AD215" s="33" t="s">
        <v>53</v>
      </c>
      <c r="AE215" s="31">
        <f t="shared" si="95"/>
        <v>77.5</v>
      </c>
      <c r="AF215" s="33" t="s">
        <v>53</v>
      </c>
      <c r="AG215" s="38">
        <f aca="true" t="shared" si="104" ref="AG215:AG226">((F215*0.75)*0.0963)+(F215*0.75)</f>
        <v>205.55625</v>
      </c>
      <c r="AH215" s="32">
        <f t="shared" si="96"/>
        <v>205.55625</v>
      </c>
      <c r="AI215" s="33">
        <f t="shared" si="97"/>
        <v>250</v>
      </c>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7"/>
      <c r="CK215" s="7"/>
      <c r="CL215" s="7"/>
      <c r="CM215" s="7"/>
      <c r="CN215" s="7"/>
      <c r="CO215" s="7"/>
      <c r="CP215" s="7"/>
      <c r="CQ215" s="7"/>
      <c r="CR215" s="7"/>
      <c r="CS215" s="7"/>
      <c r="CT215" s="7"/>
      <c r="CU215" s="7"/>
    </row>
    <row r="216" spans="1:99" s="8" customFormat="1" ht="15">
      <c r="A216" s="114"/>
      <c r="B216" s="35">
        <v>93015</v>
      </c>
      <c r="C216" s="35">
        <v>93015</v>
      </c>
      <c r="D216" s="30" t="s">
        <v>269</v>
      </c>
      <c r="E216" s="36" t="s">
        <v>271</v>
      </c>
      <c r="F216" s="13">
        <v>1116</v>
      </c>
      <c r="G216" s="13">
        <f t="shared" si="80"/>
        <v>605.43</v>
      </c>
      <c r="H216" s="33">
        <f t="shared" si="81"/>
        <v>345.96</v>
      </c>
      <c r="I216" s="33">
        <f t="shared" si="99"/>
        <v>725.4</v>
      </c>
      <c r="J216" s="33">
        <f t="shared" si="82"/>
        <v>363.258</v>
      </c>
      <c r="K216" s="33">
        <f t="shared" si="100"/>
        <v>696.942</v>
      </c>
      <c r="L216" s="33">
        <f t="shared" si="75"/>
        <v>279</v>
      </c>
      <c r="M216" s="33">
        <f t="shared" si="83"/>
        <v>345.96</v>
      </c>
      <c r="N216" s="33">
        <f t="shared" si="84"/>
        <v>696.942</v>
      </c>
      <c r="O216" s="33">
        <f t="shared" si="85"/>
        <v>60</v>
      </c>
      <c r="P216" s="33">
        <f t="shared" si="101"/>
        <v>345.96</v>
      </c>
      <c r="Q216" s="33">
        <f t="shared" si="86"/>
        <v>60</v>
      </c>
      <c r="R216" s="33">
        <f t="shared" si="87"/>
        <v>837</v>
      </c>
      <c r="S216" s="33">
        <f t="shared" si="102"/>
        <v>837</v>
      </c>
      <c r="T216" s="33">
        <f t="shared" si="88"/>
        <v>345.96</v>
      </c>
      <c r="U216" s="33">
        <f t="shared" si="89"/>
        <v>345.96</v>
      </c>
      <c r="V216" s="33">
        <f t="shared" si="90"/>
        <v>345.96</v>
      </c>
      <c r="W216" s="33">
        <v>60</v>
      </c>
      <c r="X216" s="33">
        <f t="shared" si="91"/>
        <v>345.96</v>
      </c>
      <c r="Y216" s="33">
        <f t="shared" si="103"/>
        <v>837</v>
      </c>
      <c r="Z216" s="33">
        <f t="shared" si="92"/>
        <v>345.96</v>
      </c>
      <c r="AA216" s="33" t="s">
        <v>53</v>
      </c>
      <c r="AB216" s="37">
        <f t="shared" si="93"/>
        <v>345.96</v>
      </c>
      <c r="AC216" s="37">
        <f t="shared" si="94"/>
        <v>725.4</v>
      </c>
      <c r="AD216" s="33" t="s">
        <v>53</v>
      </c>
      <c r="AE216" s="31">
        <f t="shared" si="95"/>
        <v>345.96</v>
      </c>
      <c r="AF216" s="33" t="s">
        <v>53</v>
      </c>
      <c r="AG216" s="38">
        <f t="shared" si="104"/>
        <v>917.6031</v>
      </c>
      <c r="AH216" s="32">
        <f t="shared" si="96"/>
        <v>917.6031</v>
      </c>
      <c r="AI216" s="33">
        <f t="shared" si="97"/>
        <v>1116</v>
      </c>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7"/>
      <c r="CK216" s="7"/>
      <c r="CL216" s="7"/>
      <c r="CM216" s="7"/>
      <c r="CN216" s="7"/>
      <c r="CO216" s="7"/>
      <c r="CP216" s="7"/>
      <c r="CQ216" s="7"/>
      <c r="CR216" s="7"/>
      <c r="CS216" s="7"/>
      <c r="CT216" s="7"/>
      <c r="CU216" s="7"/>
    </row>
    <row r="217" spans="1:99" s="8" customFormat="1" ht="15">
      <c r="A217" s="114"/>
      <c r="B217" s="35">
        <v>93025</v>
      </c>
      <c r="C217" s="35">
        <v>93025</v>
      </c>
      <c r="D217" s="30" t="s">
        <v>269</v>
      </c>
      <c r="E217" s="36" t="s">
        <v>272</v>
      </c>
      <c r="F217" s="13">
        <v>1019</v>
      </c>
      <c r="G217" s="13">
        <f t="shared" si="80"/>
        <v>552.8075</v>
      </c>
      <c r="H217" s="33">
        <f t="shared" si="81"/>
        <v>315.89</v>
      </c>
      <c r="I217" s="33">
        <f t="shared" si="99"/>
        <v>662.35</v>
      </c>
      <c r="J217" s="33">
        <f t="shared" si="82"/>
        <v>331.6845</v>
      </c>
      <c r="K217" s="33">
        <f t="shared" si="100"/>
        <v>636.3655000000001</v>
      </c>
      <c r="L217" s="33">
        <f t="shared" si="75"/>
        <v>254.75</v>
      </c>
      <c r="M217" s="33">
        <f t="shared" si="83"/>
        <v>315.89</v>
      </c>
      <c r="N217" s="33">
        <f t="shared" si="84"/>
        <v>636.3655000000001</v>
      </c>
      <c r="O217" s="33">
        <f t="shared" si="85"/>
        <v>78</v>
      </c>
      <c r="P217" s="33">
        <f t="shared" si="101"/>
        <v>315.89</v>
      </c>
      <c r="Q217" s="33">
        <f t="shared" si="86"/>
        <v>78</v>
      </c>
      <c r="R217" s="33">
        <f t="shared" si="87"/>
        <v>764.25</v>
      </c>
      <c r="S217" s="33">
        <f t="shared" si="102"/>
        <v>764.25</v>
      </c>
      <c r="T217" s="33">
        <f t="shared" si="88"/>
        <v>315.89</v>
      </c>
      <c r="U217" s="33">
        <f t="shared" si="89"/>
        <v>315.89</v>
      </c>
      <c r="V217" s="33">
        <f t="shared" si="90"/>
        <v>315.89</v>
      </c>
      <c r="W217" s="33">
        <v>78</v>
      </c>
      <c r="X217" s="33">
        <f t="shared" si="91"/>
        <v>315.89</v>
      </c>
      <c r="Y217" s="33">
        <f t="shared" si="103"/>
        <v>764.25</v>
      </c>
      <c r="Z217" s="33">
        <f t="shared" si="92"/>
        <v>315.89</v>
      </c>
      <c r="AA217" s="33" t="s">
        <v>53</v>
      </c>
      <c r="AB217" s="37">
        <f t="shared" si="93"/>
        <v>315.89</v>
      </c>
      <c r="AC217" s="37">
        <f t="shared" si="94"/>
        <v>662.35</v>
      </c>
      <c r="AD217" s="33" t="s">
        <v>53</v>
      </c>
      <c r="AE217" s="31">
        <f t="shared" si="95"/>
        <v>315.89</v>
      </c>
      <c r="AF217" s="33" t="s">
        <v>53</v>
      </c>
      <c r="AG217" s="38">
        <f t="shared" si="104"/>
        <v>837.847275</v>
      </c>
      <c r="AH217" s="32">
        <f t="shared" si="96"/>
        <v>837.847275</v>
      </c>
      <c r="AI217" s="33">
        <f t="shared" si="97"/>
        <v>1019</v>
      </c>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7"/>
      <c r="CK217" s="7"/>
      <c r="CL217" s="7"/>
      <c r="CM217" s="7"/>
      <c r="CN217" s="7"/>
      <c r="CO217" s="7"/>
      <c r="CP217" s="7"/>
      <c r="CQ217" s="7"/>
      <c r="CR217" s="7"/>
      <c r="CS217" s="7"/>
      <c r="CT217" s="7"/>
      <c r="CU217" s="7"/>
    </row>
    <row r="218" spans="1:99" s="8" customFormat="1" ht="15">
      <c r="A218" s="114"/>
      <c r="B218" s="35">
        <v>93035</v>
      </c>
      <c r="C218" s="35">
        <v>93035</v>
      </c>
      <c r="D218" s="30" t="s">
        <v>269</v>
      </c>
      <c r="E218" s="36" t="s">
        <v>273</v>
      </c>
      <c r="F218" s="13">
        <v>369</v>
      </c>
      <c r="G218" s="13">
        <f t="shared" si="80"/>
        <v>200.1825</v>
      </c>
      <c r="H218" s="33">
        <f t="shared" si="81"/>
        <v>114.39</v>
      </c>
      <c r="I218" s="33">
        <f t="shared" si="99"/>
        <v>239.85</v>
      </c>
      <c r="J218" s="33">
        <f t="shared" si="82"/>
        <v>120.10950000000001</v>
      </c>
      <c r="K218" s="33">
        <f t="shared" si="100"/>
        <v>230.44050000000001</v>
      </c>
      <c r="L218" s="33">
        <f t="shared" si="75"/>
        <v>92.25</v>
      </c>
      <c r="M218" s="33">
        <f t="shared" si="83"/>
        <v>114.39</v>
      </c>
      <c r="N218" s="33">
        <f t="shared" si="84"/>
        <v>230.44050000000001</v>
      </c>
      <c r="O218" s="33" t="str">
        <f t="shared" si="85"/>
        <v>Medicaid APG</v>
      </c>
      <c r="P218" s="33">
        <f t="shared" si="101"/>
        <v>114.39</v>
      </c>
      <c r="Q218" s="33" t="str">
        <f t="shared" si="86"/>
        <v>Medicaid APG</v>
      </c>
      <c r="R218" s="33">
        <f t="shared" si="87"/>
        <v>276.75</v>
      </c>
      <c r="S218" s="33">
        <f t="shared" si="102"/>
        <v>276.75</v>
      </c>
      <c r="T218" s="33">
        <f t="shared" si="88"/>
        <v>114.39</v>
      </c>
      <c r="U218" s="33">
        <f t="shared" si="89"/>
        <v>114.39</v>
      </c>
      <c r="V218" s="33">
        <f t="shared" si="90"/>
        <v>114.39</v>
      </c>
      <c r="W218" s="33" t="s">
        <v>53</v>
      </c>
      <c r="X218" s="33">
        <f t="shared" si="91"/>
        <v>114.39</v>
      </c>
      <c r="Y218" s="33">
        <f t="shared" si="103"/>
        <v>276.75</v>
      </c>
      <c r="Z218" s="33">
        <f t="shared" si="92"/>
        <v>114.39</v>
      </c>
      <c r="AA218" s="33" t="s">
        <v>53</v>
      </c>
      <c r="AB218" s="37">
        <f t="shared" si="93"/>
        <v>114.39</v>
      </c>
      <c r="AC218" s="37">
        <f t="shared" si="94"/>
        <v>239.85</v>
      </c>
      <c r="AD218" s="33" t="s">
        <v>53</v>
      </c>
      <c r="AE218" s="31">
        <f t="shared" si="95"/>
        <v>114.39</v>
      </c>
      <c r="AF218" s="33" t="s">
        <v>53</v>
      </c>
      <c r="AG218" s="38">
        <f t="shared" si="104"/>
        <v>303.401025</v>
      </c>
      <c r="AH218" s="32">
        <f t="shared" si="96"/>
        <v>303.401025</v>
      </c>
      <c r="AI218" s="33">
        <f t="shared" si="97"/>
        <v>369</v>
      </c>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7"/>
      <c r="CK218" s="7"/>
      <c r="CL218" s="7"/>
      <c r="CM218" s="7"/>
      <c r="CN218" s="7"/>
      <c r="CO218" s="7"/>
      <c r="CP218" s="7"/>
      <c r="CQ218" s="7"/>
      <c r="CR218" s="7"/>
      <c r="CS218" s="7"/>
      <c r="CT218" s="7"/>
      <c r="CU218" s="7"/>
    </row>
    <row r="219" spans="1:99" s="8" customFormat="1" ht="15">
      <c r="A219" s="114"/>
      <c r="B219" s="35">
        <v>93224</v>
      </c>
      <c r="C219" s="35">
        <v>93224</v>
      </c>
      <c r="D219" s="30" t="s">
        <v>269</v>
      </c>
      <c r="E219" s="36" t="s">
        <v>274</v>
      </c>
      <c r="F219" s="13">
        <v>816</v>
      </c>
      <c r="G219" s="13">
        <f t="shared" si="80"/>
        <v>442.68</v>
      </c>
      <c r="H219" s="33">
        <f t="shared" si="81"/>
        <v>252.96</v>
      </c>
      <c r="I219" s="33">
        <f t="shared" si="99"/>
        <v>530.4</v>
      </c>
      <c r="J219" s="33">
        <f t="shared" si="82"/>
        <v>265.608</v>
      </c>
      <c r="K219" s="33">
        <f t="shared" si="100"/>
        <v>509.59200000000004</v>
      </c>
      <c r="L219" s="33">
        <f t="shared" si="75"/>
        <v>204</v>
      </c>
      <c r="M219" s="33">
        <f t="shared" si="83"/>
        <v>252.96</v>
      </c>
      <c r="N219" s="33">
        <f t="shared" si="84"/>
        <v>509.59200000000004</v>
      </c>
      <c r="O219" s="33">
        <f t="shared" si="85"/>
        <v>60</v>
      </c>
      <c r="P219" s="33">
        <f t="shared" si="101"/>
        <v>252.96</v>
      </c>
      <c r="Q219" s="33">
        <f t="shared" si="86"/>
        <v>60</v>
      </c>
      <c r="R219" s="33">
        <f t="shared" si="87"/>
        <v>612</v>
      </c>
      <c r="S219" s="33">
        <f t="shared" si="102"/>
        <v>612</v>
      </c>
      <c r="T219" s="33">
        <f t="shared" si="88"/>
        <v>252.96</v>
      </c>
      <c r="U219" s="33">
        <f t="shared" si="89"/>
        <v>252.96</v>
      </c>
      <c r="V219" s="33">
        <f t="shared" si="90"/>
        <v>252.96</v>
      </c>
      <c r="W219" s="33">
        <v>60</v>
      </c>
      <c r="X219" s="33">
        <f t="shared" si="91"/>
        <v>252.96</v>
      </c>
      <c r="Y219" s="33">
        <f t="shared" si="103"/>
        <v>612</v>
      </c>
      <c r="Z219" s="33">
        <f t="shared" si="92"/>
        <v>252.96</v>
      </c>
      <c r="AA219" s="33" t="s">
        <v>53</v>
      </c>
      <c r="AB219" s="37">
        <f t="shared" si="93"/>
        <v>252.96</v>
      </c>
      <c r="AC219" s="37">
        <f t="shared" si="94"/>
        <v>530.4</v>
      </c>
      <c r="AD219" s="33" t="s">
        <v>53</v>
      </c>
      <c r="AE219" s="31">
        <f t="shared" si="95"/>
        <v>252.96</v>
      </c>
      <c r="AF219" s="33" t="s">
        <v>53</v>
      </c>
      <c r="AG219" s="38">
        <f t="shared" si="104"/>
        <v>670.9356</v>
      </c>
      <c r="AH219" s="32">
        <f t="shared" si="96"/>
        <v>670.9356</v>
      </c>
      <c r="AI219" s="33">
        <f t="shared" si="97"/>
        <v>816</v>
      </c>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7"/>
      <c r="CK219" s="7"/>
      <c r="CL219" s="7"/>
      <c r="CM219" s="7"/>
      <c r="CN219" s="7"/>
      <c r="CO219" s="7"/>
      <c r="CP219" s="7"/>
      <c r="CQ219" s="7"/>
      <c r="CR219" s="7"/>
      <c r="CS219" s="7"/>
      <c r="CT219" s="7"/>
      <c r="CU219" s="7"/>
    </row>
    <row r="220" spans="1:99" s="8" customFormat="1" ht="15">
      <c r="A220" s="114"/>
      <c r="B220" s="35">
        <v>4426</v>
      </c>
      <c r="C220" s="35">
        <v>94640</v>
      </c>
      <c r="D220" s="30" t="s">
        <v>275</v>
      </c>
      <c r="E220" s="36" t="s">
        <v>276</v>
      </c>
      <c r="F220" s="13">
        <v>277</v>
      </c>
      <c r="G220" s="13">
        <f t="shared" si="80"/>
        <v>150.2725</v>
      </c>
      <c r="H220" s="33">
        <f t="shared" si="81"/>
        <v>85.87</v>
      </c>
      <c r="I220" s="33">
        <f t="shared" si="99"/>
        <v>180.05</v>
      </c>
      <c r="J220" s="33">
        <f t="shared" si="82"/>
        <v>90.16350000000001</v>
      </c>
      <c r="K220" s="33">
        <f t="shared" si="100"/>
        <v>172.9865</v>
      </c>
      <c r="L220" s="33">
        <f t="shared" si="75"/>
        <v>69.25</v>
      </c>
      <c r="M220" s="33">
        <f t="shared" si="83"/>
        <v>85.87</v>
      </c>
      <c r="N220" s="33">
        <f t="shared" si="84"/>
        <v>172.9865</v>
      </c>
      <c r="O220" s="33">
        <f t="shared" si="85"/>
        <v>3</v>
      </c>
      <c r="P220" s="33">
        <f t="shared" si="101"/>
        <v>85.87</v>
      </c>
      <c r="Q220" s="33">
        <f t="shared" si="86"/>
        <v>3</v>
      </c>
      <c r="R220" s="33">
        <f t="shared" si="87"/>
        <v>207.75</v>
      </c>
      <c r="S220" s="33">
        <f t="shared" si="102"/>
        <v>207.75</v>
      </c>
      <c r="T220" s="33">
        <f t="shared" si="88"/>
        <v>85.87</v>
      </c>
      <c r="U220" s="33">
        <f t="shared" si="89"/>
        <v>85.87</v>
      </c>
      <c r="V220" s="33">
        <f t="shared" si="90"/>
        <v>85.87</v>
      </c>
      <c r="W220" s="33">
        <v>3</v>
      </c>
      <c r="X220" s="33">
        <f t="shared" si="91"/>
        <v>85.87</v>
      </c>
      <c r="Y220" s="33">
        <f t="shared" si="103"/>
        <v>207.75</v>
      </c>
      <c r="Z220" s="33">
        <f t="shared" si="92"/>
        <v>85.87</v>
      </c>
      <c r="AA220" s="33" t="s">
        <v>53</v>
      </c>
      <c r="AB220" s="37">
        <f t="shared" si="93"/>
        <v>85.87</v>
      </c>
      <c r="AC220" s="37">
        <f t="shared" si="94"/>
        <v>180.05</v>
      </c>
      <c r="AD220" s="33" t="s">
        <v>53</v>
      </c>
      <c r="AE220" s="31">
        <f t="shared" si="95"/>
        <v>85.87</v>
      </c>
      <c r="AF220" s="33" t="s">
        <v>53</v>
      </c>
      <c r="AG220" s="38">
        <f t="shared" si="104"/>
        <v>227.756325</v>
      </c>
      <c r="AH220" s="32">
        <f t="shared" si="96"/>
        <v>227.756325</v>
      </c>
      <c r="AI220" s="33">
        <f t="shared" si="97"/>
        <v>277</v>
      </c>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7"/>
      <c r="CK220" s="7"/>
      <c r="CL220" s="7"/>
      <c r="CM220" s="7"/>
      <c r="CN220" s="7"/>
      <c r="CO220" s="7"/>
      <c r="CP220" s="7"/>
      <c r="CQ220" s="7"/>
      <c r="CR220" s="7"/>
      <c r="CS220" s="7"/>
      <c r="CT220" s="7"/>
      <c r="CU220" s="7"/>
    </row>
    <row r="221" spans="1:99" s="8" customFormat="1" ht="15">
      <c r="A221" s="114"/>
      <c r="B221" s="35">
        <v>4428</v>
      </c>
      <c r="C221" s="35">
        <v>94640</v>
      </c>
      <c r="D221" s="30" t="s">
        <v>275</v>
      </c>
      <c r="E221" s="36" t="s">
        <v>277</v>
      </c>
      <c r="F221" s="13">
        <v>277</v>
      </c>
      <c r="G221" s="13">
        <f t="shared" si="80"/>
        <v>150.2725</v>
      </c>
      <c r="H221" s="33">
        <f t="shared" si="81"/>
        <v>85.87</v>
      </c>
      <c r="I221" s="33">
        <f t="shared" si="99"/>
        <v>180.05</v>
      </c>
      <c r="J221" s="33">
        <f t="shared" si="82"/>
        <v>90.16350000000001</v>
      </c>
      <c r="K221" s="33">
        <f t="shared" si="100"/>
        <v>172.9865</v>
      </c>
      <c r="L221" s="33">
        <f t="shared" si="75"/>
        <v>69.25</v>
      </c>
      <c r="M221" s="33">
        <f t="shared" si="83"/>
        <v>85.87</v>
      </c>
      <c r="N221" s="33">
        <f t="shared" si="84"/>
        <v>172.9865</v>
      </c>
      <c r="O221" s="33">
        <f t="shared" si="85"/>
        <v>3</v>
      </c>
      <c r="P221" s="33">
        <f t="shared" si="101"/>
        <v>85.87</v>
      </c>
      <c r="Q221" s="33">
        <f t="shared" si="86"/>
        <v>3</v>
      </c>
      <c r="R221" s="33">
        <f t="shared" si="87"/>
        <v>207.75</v>
      </c>
      <c r="S221" s="33">
        <f t="shared" si="102"/>
        <v>207.75</v>
      </c>
      <c r="T221" s="33">
        <f t="shared" si="88"/>
        <v>85.87</v>
      </c>
      <c r="U221" s="33">
        <f t="shared" si="89"/>
        <v>85.87</v>
      </c>
      <c r="V221" s="33">
        <f t="shared" si="90"/>
        <v>85.87</v>
      </c>
      <c r="W221" s="33">
        <v>3</v>
      </c>
      <c r="X221" s="33">
        <f t="shared" si="91"/>
        <v>85.87</v>
      </c>
      <c r="Y221" s="33">
        <f t="shared" si="103"/>
        <v>207.75</v>
      </c>
      <c r="Z221" s="33">
        <f t="shared" si="92"/>
        <v>85.87</v>
      </c>
      <c r="AA221" s="33" t="s">
        <v>53</v>
      </c>
      <c r="AB221" s="37">
        <f t="shared" si="93"/>
        <v>85.87</v>
      </c>
      <c r="AC221" s="37">
        <f t="shared" si="94"/>
        <v>180.05</v>
      </c>
      <c r="AD221" s="33" t="s">
        <v>53</v>
      </c>
      <c r="AE221" s="31">
        <f t="shared" si="95"/>
        <v>85.87</v>
      </c>
      <c r="AF221" s="33" t="s">
        <v>53</v>
      </c>
      <c r="AG221" s="38">
        <f t="shared" si="104"/>
        <v>227.756325</v>
      </c>
      <c r="AH221" s="32">
        <f t="shared" si="96"/>
        <v>227.756325</v>
      </c>
      <c r="AI221" s="33">
        <f t="shared" si="97"/>
        <v>277</v>
      </c>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7"/>
      <c r="CK221" s="7"/>
      <c r="CL221" s="7"/>
      <c r="CM221" s="7"/>
      <c r="CN221" s="7"/>
      <c r="CO221" s="7"/>
      <c r="CP221" s="7"/>
      <c r="CQ221" s="7"/>
      <c r="CR221" s="7"/>
      <c r="CS221" s="7"/>
      <c r="CT221" s="7"/>
      <c r="CU221" s="7"/>
    </row>
    <row r="222" spans="1:99" s="8" customFormat="1" ht="15">
      <c r="A222" s="114"/>
      <c r="B222" s="35">
        <v>4434</v>
      </c>
      <c r="C222" s="35">
        <v>94760</v>
      </c>
      <c r="D222" s="30" t="s">
        <v>275</v>
      </c>
      <c r="E222" s="36" t="s">
        <v>278</v>
      </c>
      <c r="F222" s="13">
        <v>110</v>
      </c>
      <c r="G222" s="13">
        <f t="shared" si="80"/>
        <v>59.675000000000004</v>
      </c>
      <c r="H222" s="33">
        <f t="shared" si="81"/>
        <v>34.1</v>
      </c>
      <c r="I222" s="33">
        <f t="shared" si="99"/>
        <v>71.5</v>
      </c>
      <c r="J222" s="33">
        <f t="shared" si="82"/>
        <v>35.805</v>
      </c>
      <c r="K222" s="33">
        <f t="shared" si="100"/>
        <v>68.69500000000001</v>
      </c>
      <c r="L222" s="33">
        <f t="shared" si="75"/>
        <v>27.5</v>
      </c>
      <c r="M222" s="33">
        <f t="shared" si="83"/>
        <v>34.1</v>
      </c>
      <c r="N222" s="33">
        <f t="shared" si="84"/>
        <v>68.69500000000001</v>
      </c>
      <c r="O222" s="33" t="str">
        <f t="shared" si="85"/>
        <v>Medicaid APG</v>
      </c>
      <c r="P222" s="33">
        <f t="shared" si="101"/>
        <v>34.1</v>
      </c>
      <c r="Q222" s="33" t="str">
        <f t="shared" si="86"/>
        <v>Medicaid APG</v>
      </c>
      <c r="R222" s="33">
        <f t="shared" si="87"/>
        <v>82.5</v>
      </c>
      <c r="S222" s="33">
        <f t="shared" si="102"/>
        <v>82.5</v>
      </c>
      <c r="T222" s="33">
        <f t="shared" si="88"/>
        <v>34.1</v>
      </c>
      <c r="U222" s="33">
        <f t="shared" si="89"/>
        <v>34.1</v>
      </c>
      <c r="V222" s="33">
        <f t="shared" si="90"/>
        <v>34.1</v>
      </c>
      <c r="W222" s="33" t="s">
        <v>53</v>
      </c>
      <c r="X222" s="33">
        <f t="shared" si="91"/>
        <v>34.1</v>
      </c>
      <c r="Y222" s="33">
        <f t="shared" si="103"/>
        <v>82.5</v>
      </c>
      <c r="Z222" s="33">
        <f t="shared" si="92"/>
        <v>34.1</v>
      </c>
      <c r="AA222" s="33" t="s">
        <v>53</v>
      </c>
      <c r="AB222" s="37">
        <f t="shared" si="93"/>
        <v>34.1</v>
      </c>
      <c r="AC222" s="37">
        <f t="shared" si="94"/>
        <v>71.5</v>
      </c>
      <c r="AD222" s="33" t="s">
        <v>53</v>
      </c>
      <c r="AE222" s="31">
        <f t="shared" si="95"/>
        <v>34.1</v>
      </c>
      <c r="AF222" s="33" t="s">
        <v>53</v>
      </c>
      <c r="AG222" s="38">
        <f t="shared" si="104"/>
        <v>90.44475</v>
      </c>
      <c r="AH222" s="32">
        <f t="shared" si="96"/>
        <v>90.44475</v>
      </c>
      <c r="AI222" s="33">
        <f t="shared" si="97"/>
        <v>110</v>
      </c>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7"/>
      <c r="CK222" s="7"/>
      <c r="CL222" s="7"/>
      <c r="CM222" s="7"/>
      <c r="CN222" s="7"/>
      <c r="CO222" s="7"/>
      <c r="CP222" s="7"/>
      <c r="CQ222" s="7"/>
      <c r="CR222" s="7"/>
      <c r="CS222" s="7"/>
      <c r="CT222" s="7"/>
      <c r="CU222" s="7"/>
    </row>
    <row r="223" spans="1:99" s="8" customFormat="1" ht="15">
      <c r="A223" s="114"/>
      <c r="B223" s="35">
        <v>4464</v>
      </c>
      <c r="C223" s="35">
        <v>94150</v>
      </c>
      <c r="D223" s="30" t="s">
        <v>275</v>
      </c>
      <c r="E223" s="36" t="s">
        <v>279</v>
      </c>
      <c r="F223" s="13">
        <v>238</v>
      </c>
      <c r="G223" s="13">
        <f t="shared" si="80"/>
        <v>129.115</v>
      </c>
      <c r="H223" s="33">
        <f t="shared" si="81"/>
        <v>73.78</v>
      </c>
      <c r="I223" s="33">
        <f t="shared" si="99"/>
        <v>154.70000000000002</v>
      </c>
      <c r="J223" s="33">
        <f t="shared" si="82"/>
        <v>77.46900000000001</v>
      </c>
      <c r="K223" s="33">
        <f t="shared" si="100"/>
        <v>148.631</v>
      </c>
      <c r="L223" s="33">
        <f t="shared" si="75"/>
        <v>59.5</v>
      </c>
      <c r="M223" s="33">
        <f t="shared" si="83"/>
        <v>73.78</v>
      </c>
      <c r="N223" s="33">
        <f t="shared" si="84"/>
        <v>148.631</v>
      </c>
      <c r="O223" s="33">
        <f t="shared" si="85"/>
        <v>3</v>
      </c>
      <c r="P223" s="33">
        <f t="shared" si="101"/>
        <v>73.78</v>
      </c>
      <c r="Q223" s="33">
        <f t="shared" si="86"/>
        <v>3</v>
      </c>
      <c r="R223" s="33">
        <f t="shared" si="87"/>
        <v>178.5</v>
      </c>
      <c r="S223" s="33">
        <f t="shared" si="102"/>
        <v>178.5</v>
      </c>
      <c r="T223" s="33">
        <f t="shared" si="88"/>
        <v>73.78</v>
      </c>
      <c r="U223" s="33">
        <f t="shared" si="89"/>
        <v>73.78</v>
      </c>
      <c r="V223" s="33">
        <f t="shared" si="90"/>
        <v>73.78</v>
      </c>
      <c r="W223" s="33">
        <v>3</v>
      </c>
      <c r="X223" s="33">
        <f t="shared" si="91"/>
        <v>73.78</v>
      </c>
      <c r="Y223" s="33">
        <f t="shared" si="103"/>
        <v>178.5</v>
      </c>
      <c r="Z223" s="33">
        <f t="shared" si="92"/>
        <v>73.78</v>
      </c>
      <c r="AA223" s="33" t="s">
        <v>53</v>
      </c>
      <c r="AB223" s="37">
        <f t="shared" si="93"/>
        <v>73.78</v>
      </c>
      <c r="AC223" s="37">
        <f t="shared" si="94"/>
        <v>154.70000000000002</v>
      </c>
      <c r="AD223" s="33" t="s">
        <v>53</v>
      </c>
      <c r="AE223" s="31">
        <f t="shared" si="95"/>
        <v>73.78</v>
      </c>
      <c r="AF223" s="33" t="s">
        <v>53</v>
      </c>
      <c r="AG223" s="38">
        <f t="shared" si="104"/>
        <v>195.68955</v>
      </c>
      <c r="AH223" s="32">
        <f t="shared" si="96"/>
        <v>195.68955</v>
      </c>
      <c r="AI223" s="33">
        <f t="shared" si="97"/>
        <v>238</v>
      </c>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7"/>
      <c r="CK223" s="7"/>
      <c r="CL223" s="7"/>
      <c r="CM223" s="7"/>
      <c r="CN223" s="7"/>
      <c r="CO223" s="7"/>
      <c r="CP223" s="7"/>
      <c r="CQ223" s="7"/>
      <c r="CR223" s="7"/>
      <c r="CS223" s="7"/>
      <c r="CT223" s="7"/>
      <c r="CU223" s="7"/>
    </row>
    <row r="224" spans="1:99" s="8" customFormat="1" ht="15">
      <c r="A224" s="114"/>
      <c r="B224" s="35">
        <v>4476</v>
      </c>
      <c r="C224" s="35">
        <v>94010</v>
      </c>
      <c r="D224" s="30" t="s">
        <v>275</v>
      </c>
      <c r="E224" s="36" t="s">
        <v>280</v>
      </c>
      <c r="F224" s="13">
        <v>315</v>
      </c>
      <c r="G224" s="13">
        <f t="shared" si="80"/>
        <v>170.88750000000002</v>
      </c>
      <c r="H224" s="33">
        <f t="shared" si="81"/>
        <v>97.65</v>
      </c>
      <c r="I224" s="33">
        <f t="shared" si="99"/>
        <v>204.75</v>
      </c>
      <c r="J224" s="33">
        <f t="shared" si="82"/>
        <v>102.53250000000001</v>
      </c>
      <c r="K224" s="33">
        <f t="shared" si="100"/>
        <v>196.71750000000003</v>
      </c>
      <c r="L224" s="33">
        <f t="shared" si="75"/>
        <v>78.75</v>
      </c>
      <c r="M224" s="33">
        <f t="shared" si="83"/>
        <v>97.65</v>
      </c>
      <c r="N224" s="33">
        <f t="shared" si="84"/>
        <v>196.71750000000003</v>
      </c>
      <c r="O224" s="33">
        <f t="shared" si="85"/>
        <v>15</v>
      </c>
      <c r="P224" s="33">
        <f t="shared" si="101"/>
        <v>97.65</v>
      </c>
      <c r="Q224" s="33">
        <f t="shared" si="86"/>
        <v>15</v>
      </c>
      <c r="R224" s="33">
        <f t="shared" si="87"/>
        <v>236.25</v>
      </c>
      <c r="S224" s="33">
        <f t="shared" si="102"/>
        <v>236.25</v>
      </c>
      <c r="T224" s="33">
        <f t="shared" si="88"/>
        <v>97.65</v>
      </c>
      <c r="U224" s="33">
        <f t="shared" si="89"/>
        <v>97.65</v>
      </c>
      <c r="V224" s="33">
        <f t="shared" si="90"/>
        <v>97.65</v>
      </c>
      <c r="W224" s="33">
        <v>15</v>
      </c>
      <c r="X224" s="33">
        <f t="shared" si="91"/>
        <v>97.65</v>
      </c>
      <c r="Y224" s="33">
        <f t="shared" si="103"/>
        <v>236.25</v>
      </c>
      <c r="Z224" s="33">
        <f t="shared" si="92"/>
        <v>97.65</v>
      </c>
      <c r="AA224" s="33" t="s">
        <v>53</v>
      </c>
      <c r="AB224" s="37">
        <f t="shared" si="93"/>
        <v>97.65</v>
      </c>
      <c r="AC224" s="37">
        <f t="shared" si="94"/>
        <v>204.75</v>
      </c>
      <c r="AD224" s="33" t="s">
        <v>53</v>
      </c>
      <c r="AE224" s="31">
        <f t="shared" si="95"/>
        <v>97.65</v>
      </c>
      <c r="AF224" s="33" t="s">
        <v>53</v>
      </c>
      <c r="AG224" s="38">
        <f t="shared" si="104"/>
        <v>259.000875</v>
      </c>
      <c r="AH224" s="32">
        <f t="shared" si="96"/>
        <v>259.000875</v>
      </c>
      <c r="AI224" s="33">
        <f t="shared" si="97"/>
        <v>315</v>
      </c>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7"/>
      <c r="CK224" s="7"/>
      <c r="CL224" s="7"/>
      <c r="CM224" s="7"/>
      <c r="CN224" s="7"/>
      <c r="CO224" s="7"/>
      <c r="CP224" s="7"/>
      <c r="CQ224" s="7"/>
      <c r="CR224" s="7"/>
      <c r="CS224" s="7"/>
      <c r="CT224" s="7"/>
      <c r="CU224" s="7"/>
    </row>
    <row r="225" spans="1:99" s="8" customFormat="1" ht="15">
      <c r="A225" s="114"/>
      <c r="B225" s="35">
        <v>4483</v>
      </c>
      <c r="C225" s="35">
        <v>94660</v>
      </c>
      <c r="D225" s="30" t="s">
        <v>275</v>
      </c>
      <c r="E225" s="36" t="s">
        <v>281</v>
      </c>
      <c r="F225" s="13">
        <v>331</v>
      </c>
      <c r="G225" s="13">
        <f t="shared" si="80"/>
        <v>179.5675</v>
      </c>
      <c r="H225" s="33">
        <f t="shared" si="81"/>
        <v>102.61</v>
      </c>
      <c r="I225" s="33">
        <f t="shared" si="99"/>
        <v>215.15</v>
      </c>
      <c r="J225" s="33">
        <f t="shared" si="82"/>
        <v>107.7405</v>
      </c>
      <c r="K225" s="33">
        <f t="shared" si="100"/>
        <v>206.70950000000002</v>
      </c>
      <c r="L225" s="33">
        <f t="shared" si="75"/>
        <v>82.75</v>
      </c>
      <c r="M225" s="33">
        <f t="shared" si="83"/>
        <v>102.61</v>
      </c>
      <c r="N225" s="33">
        <f t="shared" si="84"/>
        <v>206.70950000000002</v>
      </c>
      <c r="O225" s="33" t="str">
        <f t="shared" si="85"/>
        <v>Medicaid APG</v>
      </c>
      <c r="P225" s="33">
        <f t="shared" si="101"/>
        <v>102.61</v>
      </c>
      <c r="Q225" s="33" t="str">
        <f t="shared" si="86"/>
        <v>Medicaid APG</v>
      </c>
      <c r="R225" s="33">
        <f t="shared" si="87"/>
        <v>248.25</v>
      </c>
      <c r="S225" s="33">
        <f t="shared" si="102"/>
        <v>248.25</v>
      </c>
      <c r="T225" s="33">
        <f t="shared" si="88"/>
        <v>102.61</v>
      </c>
      <c r="U225" s="33">
        <f t="shared" si="89"/>
        <v>102.61</v>
      </c>
      <c r="V225" s="33">
        <f t="shared" si="90"/>
        <v>102.61</v>
      </c>
      <c r="W225" s="33" t="s">
        <v>53</v>
      </c>
      <c r="X225" s="33">
        <f t="shared" si="91"/>
        <v>102.61</v>
      </c>
      <c r="Y225" s="33">
        <f t="shared" si="103"/>
        <v>248.25</v>
      </c>
      <c r="Z225" s="33">
        <f t="shared" si="92"/>
        <v>102.61</v>
      </c>
      <c r="AA225" s="33" t="s">
        <v>53</v>
      </c>
      <c r="AB225" s="37">
        <f t="shared" si="93"/>
        <v>102.61</v>
      </c>
      <c r="AC225" s="37">
        <f t="shared" si="94"/>
        <v>215.15</v>
      </c>
      <c r="AD225" s="33" t="s">
        <v>53</v>
      </c>
      <c r="AE225" s="31">
        <f t="shared" si="95"/>
        <v>102.61</v>
      </c>
      <c r="AF225" s="33" t="s">
        <v>53</v>
      </c>
      <c r="AG225" s="38">
        <f t="shared" si="104"/>
        <v>272.156475</v>
      </c>
      <c r="AH225" s="32">
        <f t="shared" si="96"/>
        <v>272.156475</v>
      </c>
      <c r="AI225" s="33">
        <f t="shared" si="97"/>
        <v>331</v>
      </c>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7"/>
      <c r="CK225" s="7"/>
      <c r="CL225" s="7"/>
      <c r="CM225" s="7"/>
      <c r="CN225" s="7"/>
      <c r="CO225" s="7"/>
      <c r="CP225" s="7"/>
      <c r="CQ225" s="7"/>
      <c r="CR225" s="7"/>
      <c r="CS225" s="7"/>
      <c r="CT225" s="7"/>
      <c r="CU225" s="7"/>
    </row>
    <row r="226" spans="1:99" s="8" customFormat="1" ht="15">
      <c r="A226" s="114"/>
      <c r="B226" s="35">
        <v>4511</v>
      </c>
      <c r="C226" s="35">
        <v>94070</v>
      </c>
      <c r="D226" s="30" t="s">
        <v>275</v>
      </c>
      <c r="E226" s="36" t="s">
        <v>282</v>
      </c>
      <c r="F226" s="13">
        <v>387</v>
      </c>
      <c r="G226" s="13">
        <f t="shared" si="80"/>
        <v>209.9475</v>
      </c>
      <c r="H226" s="33">
        <f t="shared" si="81"/>
        <v>119.97</v>
      </c>
      <c r="I226" s="33">
        <f t="shared" si="99"/>
        <v>251.55</v>
      </c>
      <c r="J226" s="33">
        <f t="shared" si="82"/>
        <v>125.9685</v>
      </c>
      <c r="K226" s="33">
        <f t="shared" si="100"/>
        <v>241.68150000000003</v>
      </c>
      <c r="L226" s="33">
        <f t="shared" si="75"/>
        <v>96.75</v>
      </c>
      <c r="M226" s="33">
        <f t="shared" si="83"/>
        <v>119.97</v>
      </c>
      <c r="N226" s="33">
        <f t="shared" si="84"/>
        <v>241.68150000000003</v>
      </c>
      <c r="O226" s="33">
        <f t="shared" si="85"/>
        <v>25</v>
      </c>
      <c r="P226" s="33">
        <f t="shared" si="101"/>
        <v>119.97</v>
      </c>
      <c r="Q226" s="33">
        <f t="shared" si="86"/>
        <v>25</v>
      </c>
      <c r="R226" s="33">
        <f t="shared" si="87"/>
        <v>290.25</v>
      </c>
      <c r="S226" s="33">
        <f t="shared" si="102"/>
        <v>290.25</v>
      </c>
      <c r="T226" s="33">
        <f t="shared" si="88"/>
        <v>119.97</v>
      </c>
      <c r="U226" s="33">
        <f t="shared" si="89"/>
        <v>119.97</v>
      </c>
      <c r="V226" s="33">
        <f t="shared" si="90"/>
        <v>119.97</v>
      </c>
      <c r="W226" s="33">
        <v>25</v>
      </c>
      <c r="X226" s="33">
        <f t="shared" si="91"/>
        <v>119.97</v>
      </c>
      <c r="Y226" s="33">
        <f t="shared" si="103"/>
        <v>290.25</v>
      </c>
      <c r="Z226" s="33">
        <f t="shared" si="92"/>
        <v>119.97</v>
      </c>
      <c r="AA226" s="33" t="s">
        <v>53</v>
      </c>
      <c r="AB226" s="37">
        <f t="shared" si="93"/>
        <v>119.97</v>
      </c>
      <c r="AC226" s="37">
        <f t="shared" si="94"/>
        <v>251.55</v>
      </c>
      <c r="AD226" s="33" t="s">
        <v>53</v>
      </c>
      <c r="AE226" s="31">
        <f t="shared" si="95"/>
        <v>119.97</v>
      </c>
      <c r="AF226" s="33" t="s">
        <v>53</v>
      </c>
      <c r="AG226" s="38">
        <f t="shared" si="104"/>
        <v>318.201075</v>
      </c>
      <c r="AH226" s="32">
        <f t="shared" si="96"/>
        <v>318.201075</v>
      </c>
      <c r="AI226" s="33">
        <f t="shared" si="97"/>
        <v>387</v>
      </c>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7"/>
      <c r="CK226" s="7"/>
      <c r="CL226" s="7"/>
      <c r="CM226" s="7"/>
      <c r="CN226" s="7"/>
      <c r="CO226" s="7"/>
      <c r="CP226" s="7"/>
      <c r="CQ226" s="7"/>
      <c r="CR226" s="7"/>
      <c r="CS226" s="7"/>
      <c r="CT226" s="7"/>
      <c r="CU226" s="7"/>
    </row>
    <row r="227" spans="1:99" s="8" customFormat="1" ht="15">
      <c r="A227" s="114"/>
      <c r="B227" s="29">
        <v>93452</v>
      </c>
      <c r="C227" s="29">
        <v>93452</v>
      </c>
      <c r="D227" s="30" t="s">
        <v>275</v>
      </c>
      <c r="E227" s="30" t="s">
        <v>283</v>
      </c>
      <c r="F227" s="13" t="s">
        <v>44</v>
      </c>
      <c r="G227" s="37" t="s">
        <v>44</v>
      </c>
      <c r="H227" s="33" t="s">
        <v>44</v>
      </c>
      <c r="I227" s="31" t="s">
        <v>44</v>
      </c>
      <c r="J227" s="33" t="s">
        <v>44</v>
      </c>
      <c r="K227" s="31" t="s">
        <v>44</v>
      </c>
      <c r="L227" s="40" t="s">
        <v>44</v>
      </c>
      <c r="M227" s="33" t="s">
        <v>44</v>
      </c>
      <c r="N227" s="33" t="str">
        <f t="shared" si="84"/>
        <v>N/A</v>
      </c>
      <c r="O227" s="33" t="str">
        <f t="shared" si="85"/>
        <v>N/A</v>
      </c>
      <c r="P227" s="33" t="str">
        <f t="shared" si="101"/>
        <v>N/A</v>
      </c>
      <c r="Q227" s="33" t="str">
        <f t="shared" si="86"/>
        <v>N/A</v>
      </c>
      <c r="R227" s="33" t="s">
        <v>44</v>
      </c>
      <c r="S227" s="31" t="s">
        <v>44</v>
      </c>
      <c r="T227" s="33" t="s">
        <v>44</v>
      </c>
      <c r="U227" s="33" t="s">
        <v>44</v>
      </c>
      <c r="V227" s="33" t="s">
        <v>44</v>
      </c>
      <c r="W227" s="31" t="s">
        <v>44</v>
      </c>
      <c r="X227" s="33" t="s">
        <v>44</v>
      </c>
      <c r="Y227" s="31" t="s">
        <v>44</v>
      </c>
      <c r="Z227" s="33" t="str">
        <f t="shared" si="92"/>
        <v>N/A</v>
      </c>
      <c r="AA227" s="31" t="s">
        <v>44</v>
      </c>
      <c r="AB227" s="37" t="s">
        <v>44</v>
      </c>
      <c r="AC227" s="37" t="s">
        <v>44</v>
      </c>
      <c r="AD227" s="31" t="s">
        <v>44</v>
      </c>
      <c r="AE227" s="31" t="s">
        <v>44</v>
      </c>
      <c r="AF227" s="31" t="s">
        <v>44</v>
      </c>
      <c r="AG227" s="31" t="s">
        <v>44</v>
      </c>
      <c r="AH227" s="32" t="s">
        <v>44</v>
      </c>
      <c r="AI227" s="33" t="str">
        <f t="shared" si="97"/>
        <v>N/A</v>
      </c>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7"/>
      <c r="CK227" s="7"/>
      <c r="CL227" s="7"/>
      <c r="CM227" s="7"/>
      <c r="CN227" s="7"/>
      <c r="CO227" s="7"/>
      <c r="CP227" s="7"/>
      <c r="CQ227" s="7"/>
      <c r="CR227" s="7"/>
      <c r="CS227" s="7"/>
      <c r="CT227" s="7"/>
      <c r="CU227" s="7"/>
    </row>
    <row r="228" spans="1:99" s="8" customFormat="1" ht="15">
      <c r="A228" s="114"/>
      <c r="B228" s="35">
        <v>94664</v>
      </c>
      <c r="C228" s="35">
        <v>94664</v>
      </c>
      <c r="D228" s="30" t="s">
        <v>275</v>
      </c>
      <c r="E228" s="36" t="s">
        <v>284</v>
      </c>
      <c r="F228" s="13">
        <v>609</v>
      </c>
      <c r="G228" s="13">
        <f t="shared" si="80"/>
        <v>330.3825</v>
      </c>
      <c r="H228" s="33">
        <f t="shared" si="81"/>
        <v>188.79</v>
      </c>
      <c r="I228" s="33">
        <f aca="true" t="shared" si="105" ref="I228:I252">F228*0.65</f>
        <v>395.85</v>
      </c>
      <c r="J228" s="33">
        <f t="shared" si="82"/>
        <v>198.2295</v>
      </c>
      <c r="K228" s="33">
        <f aca="true" t="shared" si="106" ref="K228:K252">F228*0.6245</f>
        <v>380.32050000000004</v>
      </c>
      <c r="L228" s="33">
        <f t="shared" si="75"/>
        <v>152.25</v>
      </c>
      <c r="M228" s="33">
        <f t="shared" si="83"/>
        <v>188.79</v>
      </c>
      <c r="N228" s="33">
        <f t="shared" si="84"/>
        <v>380.32050000000004</v>
      </c>
      <c r="O228" s="33">
        <f t="shared" si="85"/>
        <v>3</v>
      </c>
      <c r="P228" s="33">
        <f t="shared" si="101"/>
        <v>188.79</v>
      </c>
      <c r="Q228" s="33">
        <f t="shared" si="86"/>
        <v>3</v>
      </c>
      <c r="R228" s="33">
        <f t="shared" si="87"/>
        <v>456.75</v>
      </c>
      <c r="S228" s="33">
        <f aca="true" t="shared" si="107" ref="S228:S291">F228*0.75</f>
        <v>456.75</v>
      </c>
      <c r="T228" s="33">
        <f t="shared" si="88"/>
        <v>188.79</v>
      </c>
      <c r="U228" s="33">
        <f t="shared" si="89"/>
        <v>188.79</v>
      </c>
      <c r="V228" s="33">
        <f t="shared" si="90"/>
        <v>188.79</v>
      </c>
      <c r="W228" s="33">
        <v>3</v>
      </c>
      <c r="X228" s="33">
        <f t="shared" si="91"/>
        <v>188.79</v>
      </c>
      <c r="Y228" s="33">
        <f>F228*0.75</f>
        <v>456.75</v>
      </c>
      <c r="Z228" s="33">
        <f t="shared" si="92"/>
        <v>188.79</v>
      </c>
      <c r="AA228" s="33" t="s">
        <v>53</v>
      </c>
      <c r="AB228" s="37">
        <f t="shared" si="93"/>
        <v>188.79</v>
      </c>
      <c r="AC228" s="37">
        <f t="shared" si="94"/>
        <v>395.85</v>
      </c>
      <c r="AD228" s="33" t="s">
        <v>53</v>
      </c>
      <c r="AE228" s="31">
        <f t="shared" si="95"/>
        <v>188.79</v>
      </c>
      <c r="AF228" s="33" t="s">
        <v>53</v>
      </c>
      <c r="AG228" s="38">
        <f aca="true" t="shared" si="108" ref="AG228:AG291">((F228*0.75)*0.0963)+(F228*0.75)</f>
        <v>500.735025</v>
      </c>
      <c r="AH228" s="32">
        <f t="shared" si="96"/>
        <v>500.735025</v>
      </c>
      <c r="AI228" s="33">
        <f t="shared" si="97"/>
        <v>609</v>
      </c>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7"/>
      <c r="CK228" s="7"/>
      <c r="CL228" s="7"/>
      <c r="CM228" s="7"/>
      <c r="CN228" s="7"/>
      <c r="CO228" s="7"/>
      <c r="CP228" s="7"/>
      <c r="CQ228" s="7"/>
      <c r="CR228" s="7"/>
      <c r="CS228" s="7"/>
      <c r="CT228" s="7"/>
      <c r="CU228" s="7"/>
    </row>
    <row r="229" spans="1:99" s="8" customFormat="1" ht="15">
      <c r="A229" s="114"/>
      <c r="B229" s="29">
        <v>95810</v>
      </c>
      <c r="C229" s="29">
        <v>95810</v>
      </c>
      <c r="D229" s="30" t="s">
        <v>285</v>
      </c>
      <c r="E229" s="36" t="s">
        <v>286</v>
      </c>
      <c r="F229" s="13">
        <v>3766</v>
      </c>
      <c r="G229" s="13">
        <f t="shared" si="80"/>
        <v>2043.055</v>
      </c>
      <c r="H229" s="33">
        <f t="shared" si="81"/>
        <v>1167.46</v>
      </c>
      <c r="I229" s="33">
        <f t="shared" si="105"/>
        <v>2447.9</v>
      </c>
      <c r="J229" s="33">
        <f t="shared" si="82"/>
        <v>1225.833</v>
      </c>
      <c r="K229" s="33">
        <f t="shared" si="106"/>
        <v>2351.867</v>
      </c>
      <c r="L229" s="33">
        <f t="shared" si="75"/>
        <v>941.5</v>
      </c>
      <c r="M229" s="33">
        <f t="shared" si="83"/>
        <v>1167.46</v>
      </c>
      <c r="N229" s="33">
        <f t="shared" si="84"/>
        <v>2351.867</v>
      </c>
      <c r="O229" s="33">
        <f t="shared" si="85"/>
        <v>109</v>
      </c>
      <c r="P229" s="33">
        <f t="shared" si="101"/>
        <v>1167.46</v>
      </c>
      <c r="Q229" s="33">
        <f t="shared" si="86"/>
        <v>109</v>
      </c>
      <c r="R229" s="33">
        <f t="shared" si="87"/>
        <v>2824.5</v>
      </c>
      <c r="S229" s="33">
        <f t="shared" si="107"/>
        <v>2824.5</v>
      </c>
      <c r="T229" s="33">
        <f t="shared" si="88"/>
        <v>1167.46</v>
      </c>
      <c r="U229" s="33">
        <f t="shared" si="89"/>
        <v>1167.46</v>
      </c>
      <c r="V229" s="33">
        <f t="shared" si="90"/>
        <v>1167.46</v>
      </c>
      <c r="W229" s="33">
        <v>109</v>
      </c>
      <c r="X229" s="33">
        <f t="shared" si="91"/>
        <v>1167.46</v>
      </c>
      <c r="Y229" s="31">
        <v>1296</v>
      </c>
      <c r="Z229" s="33">
        <f t="shared" si="92"/>
        <v>1167.46</v>
      </c>
      <c r="AA229" s="33" t="s">
        <v>53</v>
      </c>
      <c r="AB229" s="37">
        <f t="shared" si="93"/>
        <v>1167.46</v>
      </c>
      <c r="AC229" s="37">
        <f t="shared" si="94"/>
        <v>2447.9</v>
      </c>
      <c r="AD229" s="33" t="s">
        <v>53</v>
      </c>
      <c r="AE229" s="31">
        <f t="shared" si="95"/>
        <v>1167.46</v>
      </c>
      <c r="AF229" s="33" t="s">
        <v>53</v>
      </c>
      <c r="AG229" s="38">
        <f t="shared" si="108"/>
        <v>3096.49935</v>
      </c>
      <c r="AH229" s="32">
        <f t="shared" si="96"/>
        <v>3096.49935</v>
      </c>
      <c r="AI229" s="33">
        <f t="shared" si="97"/>
        <v>3766</v>
      </c>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7"/>
      <c r="CK229" s="7"/>
      <c r="CL229" s="7"/>
      <c r="CM229" s="7"/>
      <c r="CN229" s="7"/>
      <c r="CO229" s="7"/>
      <c r="CP229" s="7"/>
      <c r="CQ229" s="7"/>
      <c r="CR229" s="7"/>
      <c r="CS229" s="7"/>
      <c r="CT229" s="7"/>
      <c r="CU229" s="7"/>
    </row>
    <row r="230" spans="1:99" s="8" customFormat="1" ht="15">
      <c r="A230" s="112" t="s">
        <v>287</v>
      </c>
      <c r="B230" s="35">
        <v>98002</v>
      </c>
      <c r="C230" s="35">
        <v>98002</v>
      </c>
      <c r="D230" s="30" t="s">
        <v>288</v>
      </c>
      <c r="E230" s="36" t="s">
        <v>289</v>
      </c>
      <c r="F230" s="13">
        <v>147</v>
      </c>
      <c r="G230" s="13">
        <f t="shared" si="80"/>
        <v>79.7475</v>
      </c>
      <c r="H230" s="33">
        <f t="shared" si="81"/>
        <v>45.57</v>
      </c>
      <c r="I230" s="33">
        <f t="shared" si="105"/>
        <v>95.55</v>
      </c>
      <c r="J230" s="33">
        <f t="shared" si="82"/>
        <v>47.8485</v>
      </c>
      <c r="K230" s="33">
        <f t="shared" si="106"/>
        <v>91.8015</v>
      </c>
      <c r="L230" s="33">
        <f t="shared" si="75"/>
        <v>36.75</v>
      </c>
      <c r="M230" s="33">
        <f t="shared" si="83"/>
        <v>45.57</v>
      </c>
      <c r="N230" s="33">
        <f t="shared" si="84"/>
        <v>91.8015</v>
      </c>
      <c r="O230" s="33" t="str">
        <f t="shared" si="85"/>
        <v>Medicaid APG</v>
      </c>
      <c r="P230" s="33">
        <f t="shared" si="101"/>
        <v>45.57</v>
      </c>
      <c r="Q230" s="33" t="str">
        <f t="shared" si="86"/>
        <v>Medicaid APG</v>
      </c>
      <c r="R230" s="33">
        <f t="shared" si="87"/>
        <v>110.25</v>
      </c>
      <c r="S230" s="33">
        <f t="shared" si="107"/>
        <v>110.25</v>
      </c>
      <c r="T230" s="33">
        <f t="shared" si="88"/>
        <v>45.57</v>
      </c>
      <c r="U230" s="33">
        <f t="shared" si="89"/>
        <v>45.57</v>
      </c>
      <c r="V230" s="33">
        <f t="shared" si="90"/>
        <v>45.57</v>
      </c>
      <c r="W230" s="33" t="s">
        <v>53</v>
      </c>
      <c r="X230" s="33">
        <f t="shared" si="91"/>
        <v>45.57</v>
      </c>
      <c r="Y230" s="117" t="s">
        <v>290</v>
      </c>
      <c r="Z230" s="33">
        <f t="shared" si="92"/>
        <v>45.57</v>
      </c>
      <c r="AA230" s="33" t="s">
        <v>53</v>
      </c>
      <c r="AB230" s="37">
        <f t="shared" si="93"/>
        <v>45.57</v>
      </c>
      <c r="AC230" s="37">
        <f t="shared" si="94"/>
        <v>95.55</v>
      </c>
      <c r="AD230" s="33" t="s">
        <v>53</v>
      </c>
      <c r="AE230" s="31">
        <f t="shared" si="95"/>
        <v>45.57</v>
      </c>
      <c r="AF230" s="33" t="s">
        <v>53</v>
      </c>
      <c r="AG230" s="38">
        <f t="shared" si="108"/>
        <v>120.867075</v>
      </c>
      <c r="AH230" s="32">
        <f t="shared" si="96"/>
        <v>120.867075</v>
      </c>
      <c r="AI230" s="33">
        <f t="shared" si="97"/>
        <v>147</v>
      </c>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7"/>
      <c r="CK230" s="7"/>
      <c r="CL230" s="7"/>
      <c r="CM230" s="7"/>
      <c r="CN230" s="7"/>
      <c r="CO230" s="7"/>
      <c r="CP230" s="7"/>
      <c r="CQ230" s="7"/>
      <c r="CR230" s="7"/>
      <c r="CS230" s="7"/>
      <c r="CT230" s="7"/>
      <c r="CU230" s="7"/>
    </row>
    <row r="231" spans="1:99" s="8" customFormat="1" ht="15">
      <c r="A231" s="112"/>
      <c r="B231" s="35">
        <v>98004</v>
      </c>
      <c r="C231" s="35">
        <v>98004</v>
      </c>
      <c r="D231" s="30" t="s">
        <v>288</v>
      </c>
      <c r="E231" s="36" t="s">
        <v>291</v>
      </c>
      <c r="F231" s="13">
        <v>176</v>
      </c>
      <c r="G231" s="13">
        <f t="shared" si="80"/>
        <v>95.48</v>
      </c>
      <c r="H231" s="33">
        <f t="shared" si="81"/>
        <v>54.56</v>
      </c>
      <c r="I231" s="33">
        <f t="shared" si="105"/>
        <v>114.4</v>
      </c>
      <c r="J231" s="33">
        <f t="shared" si="82"/>
        <v>57.288000000000004</v>
      </c>
      <c r="K231" s="33">
        <f t="shared" si="106"/>
        <v>109.912</v>
      </c>
      <c r="L231" s="33">
        <f t="shared" si="75"/>
        <v>44</v>
      </c>
      <c r="M231" s="33">
        <f t="shared" si="83"/>
        <v>54.56</v>
      </c>
      <c r="N231" s="33">
        <f t="shared" si="84"/>
        <v>109.912</v>
      </c>
      <c r="O231" s="33" t="str">
        <f t="shared" si="85"/>
        <v>Medicaid APG</v>
      </c>
      <c r="P231" s="33">
        <f t="shared" si="101"/>
        <v>54.56</v>
      </c>
      <c r="Q231" s="33" t="str">
        <f t="shared" si="86"/>
        <v>Medicaid APG</v>
      </c>
      <c r="R231" s="33">
        <f t="shared" si="87"/>
        <v>132</v>
      </c>
      <c r="S231" s="33">
        <f t="shared" si="107"/>
        <v>132</v>
      </c>
      <c r="T231" s="33">
        <f t="shared" si="88"/>
        <v>54.56</v>
      </c>
      <c r="U231" s="33">
        <f t="shared" si="89"/>
        <v>54.56</v>
      </c>
      <c r="V231" s="33">
        <f t="shared" si="90"/>
        <v>54.56</v>
      </c>
      <c r="W231" s="33" t="s">
        <v>53</v>
      </c>
      <c r="X231" s="33">
        <f t="shared" si="91"/>
        <v>54.56</v>
      </c>
      <c r="Y231" s="117"/>
      <c r="Z231" s="33">
        <f t="shared" si="92"/>
        <v>54.56</v>
      </c>
      <c r="AA231" s="33" t="s">
        <v>53</v>
      </c>
      <c r="AB231" s="37">
        <f t="shared" si="93"/>
        <v>54.56</v>
      </c>
      <c r="AC231" s="37">
        <f t="shared" si="94"/>
        <v>114.4</v>
      </c>
      <c r="AD231" s="33" t="s">
        <v>53</v>
      </c>
      <c r="AE231" s="31">
        <f t="shared" si="95"/>
        <v>54.56</v>
      </c>
      <c r="AF231" s="33" t="s">
        <v>53</v>
      </c>
      <c r="AG231" s="38">
        <f t="shared" si="108"/>
        <v>144.7116</v>
      </c>
      <c r="AH231" s="32">
        <f t="shared" si="96"/>
        <v>144.7116</v>
      </c>
      <c r="AI231" s="33">
        <f t="shared" si="97"/>
        <v>176</v>
      </c>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7"/>
      <c r="CK231" s="7"/>
      <c r="CL231" s="7"/>
      <c r="CM231" s="7"/>
      <c r="CN231" s="7"/>
      <c r="CO231" s="7"/>
      <c r="CP231" s="7"/>
      <c r="CQ231" s="7"/>
      <c r="CR231" s="7"/>
      <c r="CS231" s="7"/>
      <c r="CT231" s="7"/>
      <c r="CU231" s="7"/>
    </row>
    <row r="232" spans="1:99" s="8" customFormat="1" ht="15">
      <c r="A232" s="112"/>
      <c r="B232" s="35">
        <v>98005</v>
      </c>
      <c r="C232" s="35">
        <v>98005</v>
      </c>
      <c r="D232" s="30" t="s">
        <v>288</v>
      </c>
      <c r="E232" s="36" t="s">
        <v>292</v>
      </c>
      <c r="F232" s="13">
        <v>264</v>
      </c>
      <c r="G232" s="13">
        <f t="shared" si="80"/>
        <v>143.22</v>
      </c>
      <c r="H232" s="33">
        <f t="shared" si="81"/>
        <v>81.84</v>
      </c>
      <c r="I232" s="33">
        <f t="shared" si="105"/>
        <v>171.6</v>
      </c>
      <c r="J232" s="33">
        <f t="shared" si="82"/>
        <v>85.932</v>
      </c>
      <c r="K232" s="33">
        <f t="shared" si="106"/>
        <v>164.86800000000002</v>
      </c>
      <c r="L232" s="33">
        <f t="shared" si="75"/>
        <v>66</v>
      </c>
      <c r="M232" s="33">
        <f t="shared" si="83"/>
        <v>81.84</v>
      </c>
      <c r="N232" s="33">
        <f t="shared" si="84"/>
        <v>164.86800000000002</v>
      </c>
      <c r="O232" s="33" t="str">
        <f t="shared" si="85"/>
        <v>Medicaid APG</v>
      </c>
      <c r="P232" s="33">
        <f t="shared" si="101"/>
        <v>81.84</v>
      </c>
      <c r="Q232" s="33" t="str">
        <f t="shared" si="86"/>
        <v>Medicaid APG</v>
      </c>
      <c r="R232" s="33">
        <f t="shared" si="87"/>
        <v>198</v>
      </c>
      <c r="S232" s="33">
        <f t="shared" si="107"/>
        <v>198</v>
      </c>
      <c r="T232" s="33">
        <f t="shared" si="88"/>
        <v>81.84</v>
      </c>
      <c r="U232" s="33">
        <f t="shared" si="89"/>
        <v>81.84</v>
      </c>
      <c r="V232" s="33">
        <f t="shared" si="90"/>
        <v>81.84</v>
      </c>
      <c r="W232" s="33" t="s">
        <v>53</v>
      </c>
      <c r="X232" s="33">
        <f t="shared" si="91"/>
        <v>81.84</v>
      </c>
      <c r="Y232" s="117"/>
      <c r="Z232" s="33">
        <f t="shared" si="92"/>
        <v>81.84</v>
      </c>
      <c r="AA232" s="33" t="s">
        <v>53</v>
      </c>
      <c r="AB232" s="37">
        <f t="shared" si="93"/>
        <v>81.84</v>
      </c>
      <c r="AC232" s="37">
        <f t="shared" si="94"/>
        <v>171.6</v>
      </c>
      <c r="AD232" s="33" t="s">
        <v>53</v>
      </c>
      <c r="AE232" s="31">
        <f t="shared" si="95"/>
        <v>81.84</v>
      </c>
      <c r="AF232" s="33" t="s">
        <v>53</v>
      </c>
      <c r="AG232" s="38">
        <f t="shared" si="108"/>
        <v>217.0674</v>
      </c>
      <c r="AH232" s="32">
        <f t="shared" si="96"/>
        <v>217.0674</v>
      </c>
      <c r="AI232" s="33">
        <f t="shared" si="97"/>
        <v>264</v>
      </c>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7"/>
      <c r="CK232" s="7"/>
      <c r="CL232" s="7"/>
      <c r="CM232" s="7"/>
      <c r="CN232" s="7"/>
      <c r="CO232" s="7"/>
      <c r="CP232" s="7"/>
      <c r="CQ232" s="7"/>
      <c r="CR232" s="7"/>
      <c r="CS232" s="7"/>
      <c r="CT232" s="7"/>
      <c r="CU232" s="7"/>
    </row>
    <row r="233" spans="1:99" s="8" customFormat="1" ht="15">
      <c r="A233" s="112"/>
      <c r="B233" s="35">
        <v>98055</v>
      </c>
      <c r="C233" s="35">
        <v>98055</v>
      </c>
      <c r="D233" s="30" t="s">
        <v>288</v>
      </c>
      <c r="E233" s="36" t="s">
        <v>293</v>
      </c>
      <c r="F233" s="13">
        <v>155</v>
      </c>
      <c r="G233" s="13">
        <f t="shared" si="80"/>
        <v>84.08749999999999</v>
      </c>
      <c r="H233" s="33">
        <f t="shared" si="81"/>
        <v>48.05</v>
      </c>
      <c r="I233" s="33">
        <f t="shared" si="105"/>
        <v>100.75</v>
      </c>
      <c r="J233" s="33">
        <f t="shared" si="82"/>
        <v>50.4525</v>
      </c>
      <c r="K233" s="33">
        <f t="shared" si="106"/>
        <v>96.79750000000001</v>
      </c>
      <c r="L233" s="33">
        <f t="shared" si="75"/>
        <v>38.75</v>
      </c>
      <c r="M233" s="33">
        <f t="shared" si="83"/>
        <v>48.05</v>
      </c>
      <c r="N233" s="33">
        <f t="shared" si="84"/>
        <v>96.79750000000001</v>
      </c>
      <c r="O233" s="33" t="str">
        <f t="shared" si="85"/>
        <v>Medicaid APG</v>
      </c>
      <c r="P233" s="33">
        <f t="shared" si="101"/>
        <v>48.05</v>
      </c>
      <c r="Q233" s="33" t="str">
        <f t="shared" si="86"/>
        <v>Medicaid APG</v>
      </c>
      <c r="R233" s="33">
        <f t="shared" si="87"/>
        <v>116.25</v>
      </c>
      <c r="S233" s="33">
        <f t="shared" si="107"/>
        <v>116.25</v>
      </c>
      <c r="T233" s="33">
        <f t="shared" si="88"/>
        <v>48.05</v>
      </c>
      <c r="U233" s="33">
        <f t="shared" si="89"/>
        <v>48.05</v>
      </c>
      <c r="V233" s="33">
        <f t="shared" si="90"/>
        <v>48.05</v>
      </c>
      <c r="W233" s="33" t="s">
        <v>53</v>
      </c>
      <c r="X233" s="33">
        <f t="shared" si="91"/>
        <v>48.05</v>
      </c>
      <c r="Y233" s="117"/>
      <c r="Z233" s="33">
        <f t="shared" si="92"/>
        <v>48.05</v>
      </c>
      <c r="AA233" s="33" t="s">
        <v>53</v>
      </c>
      <c r="AB233" s="37">
        <f t="shared" si="93"/>
        <v>48.05</v>
      </c>
      <c r="AC233" s="37">
        <f t="shared" si="94"/>
        <v>100.75</v>
      </c>
      <c r="AD233" s="33" t="s">
        <v>53</v>
      </c>
      <c r="AE233" s="31">
        <f t="shared" si="95"/>
        <v>48.05</v>
      </c>
      <c r="AF233" s="33" t="s">
        <v>53</v>
      </c>
      <c r="AG233" s="38">
        <f t="shared" si="108"/>
        <v>127.444875</v>
      </c>
      <c r="AH233" s="32">
        <f t="shared" si="96"/>
        <v>127.444875</v>
      </c>
      <c r="AI233" s="33">
        <f t="shared" si="97"/>
        <v>155</v>
      </c>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7"/>
      <c r="CK233" s="7"/>
      <c r="CL233" s="7"/>
      <c r="CM233" s="7"/>
      <c r="CN233" s="7"/>
      <c r="CO233" s="7"/>
      <c r="CP233" s="7"/>
      <c r="CQ233" s="7"/>
      <c r="CR233" s="7"/>
      <c r="CS233" s="7"/>
      <c r="CT233" s="7"/>
      <c r="CU233" s="7"/>
    </row>
    <row r="234" spans="1:99" s="8" customFormat="1" ht="15">
      <c r="A234" s="112"/>
      <c r="B234" s="35">
        <v>98095</v>
      </c>
      <c r="C234" s="35">
        <v>98095</v>
      </c>
      <c r="D234" s="30" t="s">
        <v>288</v>
      </c>
      <c r="E234" s="36" t="s">
        <v>294</v>
      </c>
      <c r="F234" s="13">
        <v>143</v>
      </c>
      <c r="G234" s="13">
        <f t="shared" si="80"/>
        <v>77.5775</v>
      </c>
      <c r="H234" s="33">
        <f t="shared" si="81"/>
        <v>44.33</v>
      </c>
      <c r="I234" s="33">
        <f t="shared" si="105"/>
        <v>92.95</v>
      </c>
      <c r="J234" s="33">
        <f t="shared" si="82"/>
        <v>46.5465</v>
      </c>
      <c r="K234" s="33">
        <f t="shared" si="106"/>
        <v>89.30350000000001</v>
      </c>
      <c r="L234" s="33">
        <f t="shared" si="75"/>
        <v>35.75</v>
      </c>
      <c r="M234" s="33">
        <f t="shared" si="83"/>
        <v>44.33</v>
      </c>
      <c r="N234" s="33">
        <f t="shared" si="84"/>
        <v>89.30350000000001</v>
      </c>
      <c r="O234" s="33" t="str">
        <f t="shared" si="85"/>
        <v>Medicaid APG</v>
      </c>
      <c r="P234" s="33">
        <f t="shared" si="101"/>
        <v>44.33</v>
      </c>
      <c r="Q234" s="33" t="str">
        <f t="shared" si="86"/>
        <v>Medicaid APG</v>
      </c>
      <c r="R234" s="33">
        <f t="shared" si="87"/>
        <v>107.25</v>
      </c>
      <c r="S234" s="33">
        <f t="shared" si="107"/>
        <v>107.25</v>
      </c>
      <c r="T234" s="33">
        <f t="shared" si="88"/>
        <v>44.33</v>
      </c>
      <c r="U234" s="33">
        <f t="shared" si="89"/>
        <v>44.33</v>
      </c>
      <c r="V234" s="33">
        <f t="shared" si="90"/>
        <v>44.33</v>
      </c>
      <c r="W234" s="33" t="s">
        <v>53</v>
      </c>
      <c r="X234" s="33">
        <f t="shared" si="91"/>
        <v>44.33</v>
      </c>
      <c r="Y234" s="117"/>
      <c r="Z234" s="33">
        <f t="shared" si="92"/>
        <v>44.33</v>
      </c>
      <c r="AA234" s="33" t="s">
        <v>53</v>
      </c>
      <c r="AB234" s="37">
        <f t="shared" si="93"/>
        <v>44.33</v>
      </c>
      <c r="AC234" s="37">
        <f t="shared" si="94"/>
        <v>92.95</v>
      </c>
      <c r="AD234" s="33" t="s">
        <v>53</v>
      </c>
      <c r="AE234" s="31">
        <f t="shared" si="95"/>
        <v>44.33</v>
      </c>
      <c r="AF234" s="33" t="s">
        <v>53</v>
      </c>
      <c r="AG234" s="38">
        <f t="shared" si="108"/>
        <v>117.578175</v>
      </c>
      <c r="AH234" s="32">
        <f t="shared" si="96"/>
        <v>117.578175</v>
      </c>
      <c r="AI234" s="33">
        <f t="shared" si="97"/>
        <v>143</v>
      </c>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7"/>
      <c r="CK234" s="7"/>
      <c r="CL234" s="7"/>
      <c r="CM234" s="7"/>
      <c r="CN234" s="7"/>
      <c r="CO234" s="7"/>
      <c r="CP234" s="7"/>
      <c r="CQ234" s="7"/>
      <c r="CR234" s="7"/>
      <c r="CS234" s="7"/>
      <c r="CT234" s="7"/>
      <c r="CU234" s="7"/>
    </row>
    <row r="235" spans="1:99" s="8" customFormat="1" ht="15">
      <c r="A235" s="112"/>
      <c r="B235" s="35">
        <v>98165</v>
      </c>
      <c r="C235" s="35">
        <v>98165</v>
      </c>
      <c r="D235" s="30" t="s">
        <v>288</v>
      </c>
      <c r="E235" s="36" t="s">
        <v>295</v>
      </c>
      <c r="F235" s="13">
        <v>278</v>
      </c>
      <c r="G235" s="13">
        <f t="shared" si="80"/>
        <v>150.815</v>
      </c>
      <c r="H235" s="33">
        <f t="shared" si="81"/>
        <v>86.17999999999999</v>
      </c>
      <c r="I235" s="33">
        <f t="shared" si="105"/>
        <v>180.70000000000002</v>
      </c>
      <c r="J235" s="33">
        <f t="shared" si="82"/>
        <v>90.48899999999999</v>
      </c>
      <c r="K235" s="33">
        <f t="shared" si="106"/>
        <v>173.61100000000002</v>
      </c>
      <c r="L235" s="33">
        <f t="shared" si="75"/>
        <v>69.5</v>
      </c>
      <c r="M235" s="33">
        <f t="shared" si="83"/>
        <v>86.17999999999999</v>
      </c>
      <c r="N235" s="33">
        <f t="shared" si="84"/>
        <v>173.61100000000002</v>
      </c>
      <c r="O235" s="33" t="str">
        <f t="shared" si="85"/>
        <v>Medicaid APG</v>
      </c>
      <c r="P235" s="33">
        <f t="shared" si="101"/>
        <v>86.17999999999999</v>
      </c>
      <c r="Q235" s="33" t="str">
        <f t="shared" si="86"/>
        <v>Medicaid APG</v>
      </c>
      <c r="R235" s="33">
        <f t="shared" si="87"/>
        <v>208.5</v>
      </c>
      <c r="S235" s="33">
        <f t="shared" si="107"/>
        <v>208.5</v>
      </c>
      <c r="T235" s="33">
        <f t="shared" si="88"/>
        <v>86.17999999999999</v>
      </c>
      <c r="U235" s="33">
        <f t="shared" si="89"/>
        <v>86.17999999999999</v>
      </c>
      <c r="V235" s="33">
        <f t="shared" si="90"/>
        <v>86.17999999999999</v>
      </c>
      <c r="W235" s="33" t="s">
        <v>53</v>
      </c>
      <c r="X235" s="33">
        <f t="shared" si="91"/>
        <v>86.17999999999999</v>
      </c>
      <c r="Y235" s="117"/>
      <c r="Z235" s="33">
        <f t="shared" si="92"/>
        <v>86.17999999999999</v>
      </c>
      <c r="AA235" s="33" t="s">
        <v>53</v>
      </c>
      <c r="AB235" s="37">
        <f t="shared" si="93"/>
        <v>86.17999999999999</v>
      </c>
      <c r="AC235" s="37">
        <f t="shared" si="94"/>
        <v>180.70000000000002</v>
      </c>
      <c r="AD235" s="33" t="s">
        <v>53</v>
      </c>
      <c r="AE235" s="31">
        <f t="shared" si="95"/>
        <v>86.17999999999999</v>
      </c>
      <c r="AF235" s="33" t="s">
        <v>53</v>
      </c>
      <c r="AG235" s="38">
        <f t="shared" si="108"/>
        <v>228.57855</v>
      </c>
      <c r="AH235" s="32">
        <f t="shared" si="96"/>
        <v>228.57855</v>
      </c>
      <c r="AI235" s="33">
        <f t="shared" si="97"/>
        <v>278</v>
      </c>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7"/>
      <c r="CK235" s="7"/>
      <c r="CL235" s="7"/>
      <c r="CM235" s="7"/>
      <c r="CN235" s="7"/>
      <c r="CO235" s="7"/>
      <c r="CP235" s="7"/>
      <c r="CQ235" s="7"/>
      <c r="CR235" s="7"/>
      <c r="CS235" s="7"/>
      <c r="CT235" s="7"/>
      <c r="CU235" s="7"/>
    </row>
    <row r="236" spans="1:99" s="8" customFormat="1" ht="15">
      <c r="A236" s="112"/>
      <c r="B236" s="35">
        <v>98166</v>
      </c>
      <c r="C236" s="35">
        <v>98166</v>
      </c>
      <c r="D236" s="30" t="s">
        <v>288</v>
      </c>
      <c r="E236" s="36" t="s">
        <v>296</v>
      </c>
      <c r="F236" s="13">
        <v>278</v>
      </c>
      <c r="G236" s="13">
        <f t="shared" si="80"/>
        <v>150.815</v>
      </c>
      <c r="H236" s="33">
        <f t="shared" si="81"/>
        <v>86.17999999999999</v>
      </c>
      <c r="I236" s="33">
        <f t="shared" si="105"/>
        <v>180.70000000000002</v>
      </c>
      <c r="J236" s="33">
        <f t="shared" si="82"/>
        <v>90.48899999999999</v>
      </c>
      <c r="K236" s="33">
        <f t="shared" si="106"/>
        <v>173.61100000000002</v>
      </c>
      <c r="L236" s="33">
        <f t="shared" si="75"/>
        <v>69.5</v>
      </c>
      <c r="M236" s="33">
        <f t="shared" si="83"/>
        <v>86.17999999999999</v>
      </c>
      <c r="N236" s="33">
        <f t="shared" si="84"/>
        <v>173.61100000000002</v>
      </c>
      <c r="O236" s="33" t="str">
        <f t="shared" si="85"/>
        <v>Medicaid APG</v>
      </c>
      <c r="P236" s="33">
        <f t="shared" si="101"/>
        <v>86.17999999999999</v>
      </c>
      <c r="Q236" s="33" t="str">
        <f t="shared" si="86"/>
        <v>Medicaid APG</v>
      </c>
      <c r="R236" s="33">
        <f t="shared" si="87"/>
        <v>208.5</v>
      </c>
      <c r="S236" s="33">
        <f t="shared" si="107"/>
        <v>208.5</v>
      </c>
      <c r="T236" s="33">
        <f t="shared" si="88"/>
        <v>86.17999999999999</v>
      </c>
      <c r="U236" s="33">
        <f t="shared" si="89"/>
        <v>86.17999999999999</v>
      </c>
      <c r="V236" s="33">
        <f t="shared" si="90"/>
        <v>86.17999999999999</v>
      </c>
      <c r="W236" s="33" t="s">
        <v>53</v>
      </c>
      <c r="X236" s="33">
        <f t="shared" si="91"/>
        <v>86.17999999999999</v>
      </c>
      <c r="Y236" s="117"/>
      <c r="Z236" s="33">
        <f t="shared" si="92"/>
        <v>86.17999999999999</v>
      </c>
      <c r="AA236" s="33" t="s">
        <v>53</v>
      </c>
      <c r="AB236" s="37">
        <f t="shared" si="93"/>
        <v>86.17999999999999</v>
      </c>
      <c r="AC236" s="37">
        <f t="shared" si="94"/>
        <v>180.70000000000002</v>
      </c>
      <c r="AD236" s="33" t="s">
        <v>53</v>
      </c>
      <c r="AE236" s="31">
        <f t="shared" si="95"/>
        <v>86.17999999999999</v>
      </c>
      <c r="AF236" s="33" t="s">
        <v>53</v>
      </c>
      <c r="AG236" s="38">
        <f t="shared" si="108"/>
        <v>228.57855</v>
      </c>
      <c r="AH236" s="32">
        <f t="shared" si="96"/>
        <v>228.57855</v>
      </c>
      <c r="AI236" s="33">
        <f t="shared" si="97"/>
        <v>278</v>
      </c>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7"/>
      <c r="CK236" s="7"/>
      <c r="CL236" s="7"/>
      <c r="CM236" s="7"/>
      <c r="CN236" s="7"/>
      <c r="CO236" s="7"/>
      <c r="CP236" s="7"/>
      <c r="CQ236" s="7"/>
      <c r="CR236" s="7"/>
      <c r="CS236" s="7"/>
      <c r="CT236" s="7"/>
      <c r="CU236" s="7"/>
    </row>
    <row r="237" spans="1:99" s="8" customFormat="1" ht="15">
      <c r="A237" s="112"/>
      <c r="B237" s="35">
        <v>97002</v>
      </c>
      <c r="C237" s="35">
        <v>97002</v>
      </c>
      <c r="D237" s="30" t="s">
        <v>297</v>
      </c>
      <c r="E237" s="36" t="s">
        <v>298</v>
      </c>
      <c r="F237" s="13">
        <v>205</v>
      </c>
      <c r="G237" s="13">
        <f t="shared" si="80"/>
        <v>111.21249999999999</v>
      </c>
      <c r="H237" s="33">
        <f t="shared" si="81"/>
        <v>63.55</v>
      </c>
      <c r="I237" s="33">
        <f t="shared" si="105"/>
        <v>133.25</v>
      </c>
      <c r="J237" s="33">
        <f t="shared" si="82"/>
        <v>66.7275</v>
      </c>
      <c r="K237" s="33">
        <f t="shared" si="106"/>
        <v>128.0225</v>
      </c>
      <c r="L237" s="33">
        <f t="shared" si="75"/>
        <v>51.25</v>
      </c>
      <c r="M237" s="33">
        <f t="shared" si="83"/>
        <v>63.55</v>
      </c>
      <c r="N237" s="33">
        <f t="shared" si="84"/>
        <v>128.0225</v>
      </c>
      <c r="O237" s="33" t="str">
        <f t="shared" si="85"/>
        <v>Medicaid APG</v>
      </c>
      <c r="P237" s="33">
        <f t="shared" si="101"/>
        <v>63.55</v>
      </c>
      <c r="Q237" s="33" t="str">
        <f t="shared" si="86"/>
        <v>Medicaid APG</v>
      </c>
      <c r="R237" s="33">
        <f t="shared" si="87"/>
        <v>153.75</v>
      </c>
      <c r="S237" s="33">
        <f t="shared" si="107"/>
        <v>153.75</v>
      </c>
      <c r="T237" s="33">
        <f t="shared" si="88"/>
        <v>63.55</v>
      </c>
      <c r="U237" s="33">
        <f t="shared" si="89"/>
        <v>63.55</v>
      </c>
      <c r="V237" s="33">
        <f t="shared" si="90"/>
        <v>63.55</v>
      </c>
      <c r="W237" s="33" t="s">
        <v>53</v>
      </c>
      <c r="X237" s="33">
        <f t="shared" si="91"/>
        <v>63.55</v>
      </c>
      <c r="Y237" s="117"/>
      <c r="Z237" s="33">
        <f t="shared" si="92"/>
        <v>63.55</v>
      </c>
      <c r="AA237" s="33" t="s">
        <v>53</v>
      </c>
      <c r="AB237" s="37">
        <f t="shared" si="93"/>
        <v>63.55</v>
      </c>
      <c r="AC237" s="37">
        <f t="shared" si="94"/>
        <v>133.25</v>
      </c>
      <c r="AD237" s="33" t="s">
        <v>53</v>
      </c>
      <c r="AE237" s="31">
        <f t="shared" si="95"/>
        <v>63.55</v>
      </c>
      <c r="AF237" s="33" t="s">
        <v>53</v>
      </c>
      <c r="AG237" s="38">
        <f t="shared" si="108"/>
        <v>168.556125</v>
      </c>
      <c r="AH237" s="32">
        <f t="shared" si="96"/>
        <v>168.556125</v>
      </c>
      <c r="AI237" s="33">
        <f t="shared" si="97"/>
        <v>205</v>
      </c>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7"/>
      <c r="CK237" s="7"/>
      <c r="CL237" s="7"/>
      <c r="CM237" s="7"/>
      <c r="CN237" s="7"/>
      <c r="CO237" s="7"/>
      <c r="CP237" s="7"/>
      <c r="CQ237" s="7"/>
      <c r="CR237" s="7"/>
      <c r="CS237" s="7"/>
      <c r="CT237" s="7"/>
      <c r="CU237" s="7"/>
    </row>
    <row r="238" spans="1:99" s="8" customFormat="1" ht="15">
      <c r="A238" s="112"/>
      <c r="B238" s="35">
        <v>97014</v>
      </c>
      <c r="C238" s="35">
        <v>97014</v>
      </c>
      <c r="D238" s="30" t="s">
        <v>297</v>
      </c>
      <c r="E238" s="36" t="s">
        <v>299</v>
      </c>
      <c r="F238" s="13">
        <v>133</v>
      </c>
      <c r="G238" s="13">
        <f t="shared" si="80"/>
        <v>72.15249999999999</v>
      </c>
      <c r="H238" s="33">
        <f t="shared" si="81"/>
        <v>41.23</v>
      </c>
      <c r="I238" s="33">
        <f t="shared" si="105"/>
        <v>86.45</v>
      </c>
      <c r="J238" s="33">
        <f t="shared" si="82"/>
        <v>43.2915</v>
      </c>
      <c r="K238" s="33">
        <f t="shared" si="106"/>
        <v>83.05850000000001</v>
      </c>
      <c r="L238" s="33">
        <f t="shared" si="75"/>
        <v>33.25</v>
      </c>
      <c r="M238" s="33">
        <f t="shared" si="83"/>
        <v>41.23</v>
      </c>
      <c r="N238" s="33">
        <f t="shared" si="84"/>
        <v>83.05850000000001</v>
      </c>
      <c r="O238" s="33" t="str">
        <f t="shared" si="85"/>
        <v>Medicaid APG</v>
      </c>
      <c r="P238" s="33">
        <f t="shared" si="101"/>
        <v>41.23</v>
      </c>
      <c r="Q238" s="33" t="str">
        <f t="shared" si="86"/>
        <v>Medicaid APG</v>
      </c>
      <c r="R238" s="33">
        <f t="shared" si="87"/>
        <v>99.75</v>
      </c>
      <c r="S238" s="33">
        <f t="shared" si="107"/>
        <v>99.75</v>
      </c>
      <c r="T238" s="33">
        <f t="shared" si="88"/>
        <v>41.23</v>
      </c>
      <c r="U238" s="33">
        <f t="shared" si="89"/>
        <v>41.23</v>
      </c>
      <c r="V238" s="33">
        <f t="shared" si="90"/>
        <v>41.23</v>
      </c>
      <c r="W238" s="33" t="s">
        <v>53</v>
      </c>
      <c r="X238" s="33">
        <f t="shared" si="91"/>
        <v>41.23</v>
      </c>
      <c r="Y238" s="117"/>
      <c r="Z238" s="33">
        <f t="shared" si="92"/>
        <v>41.23</v>
      </c>
      <c r="AA238" s="33" t="s">
        <v>53</v>
      </c>
      <c r="AB238" s="37">
        <f t="shared" si="93"/>
        <v>41.23</v>
      </c>
      <c r="AC238" s="37">
        <f t="shared" si="94"/>
        <v>86.45</v>
      </c>
      <c r="AD238" s="33" t="s">
        <v>53</v>
      </c>
      <c r="AE238" s="31">
        <f t="shared" si="95"/>
        <v>41.23</v>
      </c>
      <c r="AF238" s="33" t="s">
        <v>53</v>
      </c>
      <c r="AG238" s="38">
        <f t="shared" si="108"/>
        <v>109.355925</v>
      </c>
      <c r="AH238" s="32">
        <f t="shared" si="96"/>
        <v>109.355925</v>
      </c>
      <c r="AI238" s="33">
        <f t="shared" si="97"/>
        <v>133</v>
      </c>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7"/>
      <c r="CK238" s="7"/>
      <c r="CL238" s="7"/>
      <c r="CM238" s="7"/>
      <c r="CN238" s="7"/>
      <c r="CO238" s="7"/>
      <c r="CP238" s="7"/>
      <c r="CQ238" s="7"/>
      <c r="CR238" s="7"/>
      <c r="CS238" s="7"/>
      <c r="CT238" s="7"/>
      <c r="CU238" s="7"/>
    </row>
    <row r="239" spans="1:99" s="8" customFormat="1" ht="15">
      <c r="A239" s="112"/>
      <c r="B239" s="35">
        <v>97015</v>
      </c>
      <c r="C239" s="35">
        <v>97015</v>
      </c>
      <c r="D239" s="30" t="s">
        <v>297</v>
      </c>
      <c r="E239" s="36" t="s">
        <v>300</v>
      </c>
      <c r="F239" s="13">
        <v>136</v>
      </c>
      <c r="G239" s="13">
        <f t="shared" si="80"/>
        <v>73.78</v>
      </c>
      <c r="H239" s="33">
        <f t="shared" si="81"/>
        <v>42.16</v>
      </c>
      <c r="I239" s="33">
        <f t="shared" si="105"/>
        <v>88.4</v>
      </c>
      <c r="J239" s="33">
        <f t="shared" si="82"/>
        <v>44.268</v>
      </c>
      <c r="K239" s="33">
        <f t="shared" si="106"/>
        <v>84.932</v>
      </c>
      <c r="L239" s="33">
        <f t="shared" si="75"/>
        <v>34</v>
      </c>
      <c r="M239" s="33">
        <f t="shared" si="83"/>
        <v>42.16</v>
      </c>
      <c r="N239" s="33">
        <f t="shared" si="84"/>
        <v>84.932</v>
      </c>
      <c r="O239" s="33" t="str">
        <f t="shared" si="85"/>
        <v>Medicaid APG</v>
      </c>
      <c r="P239" s="33">
        <f t="shared" si="101"/>
        <v>42.16</v>
      </c>
      <c r="Q239" s="33" t="str">
        <f t="shared" si="86"/>
        <v>Medicaid APG</v>
      </c>
      <c r="R239" s="33">
        <f t="shared" si="87"/>
        <v>102</v>
      </c>
      <c r="S239" s="33">
        <f t="shared" si="107"/>
        <v>102</v>
      </c>
      <c r="T239" s="33">
        <f t="shared" si="88"/>
        <v>42.16</v>
      </c>
      <c r="U239" s="33">
        <f t="shared" si="89"/>
        <v>42.16</v>
      </c>
      <c r="V239" s="33">
        <f t="shared" si="90"/>
        <v>42.16</v>
      </c>
      <c r="W239" s="33" t="s">
        <v>53</v>
      </c>
      <c r="X239" s="33">
        <f t="shared" si="91"/>
        <v>42.16</v>
      </c>
      <c r="Y239" s="117"/>
      <c r="Z239" s="33">
        <f t="shared" si="92"/>
        <v>42.16</v>
      </c>
      <c r="AA239" s="33" t="s">
        <v>53</v>
      </c>
      <c r="AB239" s="37">
        <f t="shared" si="93"/>
        <v>42.16</v>
      </c>
      <c r="AC239" s="37">
        <f t="shared" si="94"/>
        <v>88.4</v>
      </c>
      <c r="AD239" s="33" t="s">
        <v>53</v>
      </c>
      <c r="AE239" s="31">
        <f t="shared" si="95"/>
        <v>42.16</v>
      </c>
      <c r="AF239" s="33" t="s">
        <v>53</v>
      </c>
      <c r="AG239" s="38">
        <f t="shared" si="108"/>
        <v>111.8226</v>
      </c>
      <c r="AH239" s="32">
        <f t="shared" si="96"/>
        <v>111.8226</v>
      </c>
      <c r="AI239" s="33">
        <f t="shared" si="97"/>
        <v>136</v>
      </c>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7"/>
      <c r="CK239" s="7"/>
      <c r="CL239" s="7"/>
      <c r="CM239" s="7"/>
      <c r="CN239" s="7"/>
      <c r="CO239" s="7"/>
      <c r="CP239" s="7"/>
      <c r="CQ239" s="7"/>
      <c r="CR239" s="7"/>
      <c r="CS239" s="7"/>
      <c r="CT239" s="7"/>
      <c r="CU239" s="7"/>
    </row>
    <row r="240" spans="1:99" s="8" customFormat="1" ht="15">
      <c r="A240" s="112"/>
      <c r="B240" s="35">
        <v>97022</v>
      </c>
      <c r="C240" s="35">
        <v>97022</v>
      </c>
      <c r="D240" s="30" t="s">
        <v>297</v>
      </c>
      <c r="E240" s="36" t="s">
        <v>301</v>
      </c>
      <c r="F240" s="13">
        <v>143</v>
      </c>
      <c r="G240" s="13">
        <f t="shared" si="80"/>
        <v>77.5775</v>
      </c>
      <c r="H240" s="33">
        <f t="shared" si="81"/>
        <v>44.33</v>
      </c>
      <c r="I240" s="33">
        <f t="shared" si="105"/>
        <v>92.95</v>
      </c>
      <c r="J240" s="33">
        <f t="shared" si="82"/>
        <v>46.5465</v>
      </c>
      <c r="K240" s="33">
        <f t="shared" si="106"/>
        <v>89.30350000000001</v>
      </c>
      <c r="L240" s="33">
        <f t="shared" si="75"/>
        <v>35.75</v>
      </c>
      <c r="M240" s="33">
        <f t="shared" si="83"/>
        <v>44.33</v>
      </c>
      <c r="N240" s="33">
        <f t="shared" si="84"/>
        <v>89.30350000000001</v>
      </c>
      <c r="O240" s="33" t="str">
        <f t="shared" si="85"/>
        <v>Medicaid APG</v>
      </c>
      <c r="P240" s="33">
        <f t="shared" si="101"/>
        <v>44.33</v>
      </c>
      <c r="Q240" s="33" t="str">
        <f t="shared" si="86"/>
        <v>Medicaid APG</v>
      </c>
      <c r="R240" s="33">
        <f t="shared" si="87"/>
        <v>107.25</v>
      </c>
      <c r="S240" s="33">
        <f t="shared" si="107"/>
        <v>107.25</v>
      </c>
      <c r="T240" s="33">
        <f t="shared" si="88"/>
        <v>44.33</v>
      </c>
      <c r="U240" s="33">
        <f t="shared" si="89"/>
        <v>44.33</v>
      </c>
      <c r="V240" s="33">
        <f t="shared" si="90"/>
        <v>44.33</v>
      </c>
      <c r="W240" s="33" t="s">
        <v>53</v>
      </c>
      <c r="X240" s="33">
        <f t="shared" si="91"/>
        <v>44.33</v>
      </c>
      <c r="Y240" s="117"/>
      <c r="Z240" s="33">
        <f t="shared" si="92"/>
        <v>44.33</v>
      </c>
      <c r="AA240" s="33" t="s">
        <v>53</v>
      </c>
      <c r="AB240" s="37">
        <f t="shared" si="93"/>
        <v>44.33</v>
      </c>
      <c r="AC240" s="37">
        <f t="shared" si="94"/>
        <v>92.95</v>
      </c>
      <c r="AD240" s="33" t="s">
        <v>53</v>
      </c>
      <c r="AE240" s="31">
        <f t="shared" si="95"/>
        <v>44.33</v>
      </c>
      <c r="AF240" s="33" t="s">
        <v>53</v>
      </c>
      <c r="AG240" s="38">
        <f t="shared" si="108"/>
        <v>117.578175</v>
      </c>
      <c r="AH240" s="32">
        <f t="shared" si="96"/>
        <v>117.578175</v>
      </c>
      <c r="AI240" s="33">
        <f t="shared" si="97"/>
        <v>143</v>
      </c>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7"/>
      <c r="CK240" s="7"/>
      <c r="CL240" s="7"/>
      <c r="CM240" s="7"/>
      <c r="CN240" s="7"/>
      <c r="CO240" s="7"/>
      <c r="CP240" s="7"/>
      <c r="CQ240" s="7"/>
      <c r="CR240" s="7"/>
      <c r="CS240" s="7"/>
      <c r="CT240" s="7"/>
      <c r="CU240" s="7"/>
    </row>
    <row r="241" spans="1:99" s="8" customFormat="1" ht="15">
      <c r="A241" s="112"/>
      <c r="B241" s="35">
        <v>97036</v>
      </c>
      <c r="C241" s="35">
        <v>97036</v>
      </c>
      <c r="D241" s="30" t="s">
        <v>297</v>
      </c>
      <c r="E241" s="36" t="s">
        <v>302</v>
      </c>
      <c r="F241" s="13">
        <v>147</v>
      </c>
      <c r="G241" s="13">
        <f t="shared" si="80"/>
        <v>79.7475</v>
      </c>
      <c r="H241" s="33">
        <f t="shared" si="81"/>
        <v>45.57</v>
      </c>
      <c r="I241" s="33">
        <f t="shared" si="105"/>
        <v>95.55</v>
      </c>
      <c r="J241" s="33">
        <f t="shared" si="82"/>
        <v>47.8485</v>
      </c>
      <c r="K241" s="33">
        <f t="shared" si="106"/>
        <v>91.8015</v>
      </c>
      <c r="L241" s="33">
        <f t="shared" si="75"/>
        <v>36.75</v>
      </c>
      <c r="M241" s="33">
        <f t="shared" si="83"/>
        <v>45.57</v>
      </c>
      <c r="N241" s="33">
        <f t="shared" si="84"/>
        <v>91.8015</v>
      </c>
      <c r="O241" s="33" t="str">
        <f t="shared" si="85"/>
        <v>Medicaid APG</v>
      </c>
      <c r="P241" s="33">
        <f t="shared" si="101"/>
        <v>45.57</v>
      </c>
      <c r="Q241" s="33" t="str">
        <f t="shared" si="86"/>
        <v>Medicaid APG</v>
      </c>
      <c r="R241" s="33">
        <f t="shared" si="87"/>
        <v>110.25</v>
      </c>
      <c r="S241" s="33">
        <f t="shared" si="107"/>
        <v>110.25</v>
      </c>
      <c r="T241" s="33">
        <f t="shared" si="88"/>
        <v>45.57</v>
      </c>
      <c r="U241" s="33">
        <f t="shared" si="89"/>
        <v>45.57</v>
      </c>
      <c r="V241" s="33">
        <f t="shared" si="90"/>
        <v>45.57</v>
      </c>
      <c r="W241" s="33" t="s">
        <v>53</v>
      </c>
      <c r="X241" s="33">
        <f t="shared" si="91"/>
        <v>45.57</v>
      </c>
      <c r="Y241" s="117"/>
      <c r="Z241" s="33">
        <f t="shared" si="92"/>
        <v>45.57</v>
      </c>
      <c r="AA241" s="33" t="s">
        <v>53</v>
      </c>
      <c r="AB241" s="37">
        <f t="shared" si="93"/>
        <v>45.57</v>
      </c>
      <c r="AC241" s="37">
        <f t="shared" si="94"/>
        <v>95.55</v>
      </c>
      <c r="AD241" s="33" t="s">
        <v>53</v>
      </c>
      <c r="AE241" s="31">
        <f t="shared" si="95"/>
        <v>45.57</v>
      </c>
      <c r="AF241" s="33" t="s">
        <v>53</v>
      </c>
      <c r="AG241" s="38">
        <f t="shared" si="108"/>
        <v>120.867075</v>
      </c>
      <c r="AH241" s="32">
        <f t="shared" si="96"/>
        <v>120.867075</v>
      </c>
      <c r="AI241" s="33">
        <f t="shared" si="97"/>
        <v>147</v>
      </c>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7"/>
      <c r="CK241" s="7"/>
      <c r="CL241" s="7"/>
      <c r="CM241" s="7"/>
      <c r="CN241" s="7"/>
      <c r="CO241" s="7"/>
      <c r="CP241" s="7"/>
      <c r="CQ241" s="7"/>
      <c r="CR241" s="7"/>
      <c r="CS241" s="7"/>
      <c r="CT241" s="7"/>
      <c r="CU241" s="7"/>
    </row>
    <row r="242" spans="1:99" s="8" customFormat="1" ht="15">
      <c r="A242" s="112"/>
      <c r="B242" s="35">
        <v>97110</v>
      </c>
      <c r="C242" s="35">
        <v>97110</v>
      </c>
      <c r="D242" s="30" t="s">
        <v>297</v>
      </c>
      <c r="E242" s="36" t="s">
        <v>303</v>
      </c>
      <c r="F242" s="13">
        <v>155</v>
      </c>
      <c r="G242" s="13">
        <f t="shared" si="80"/>
        <v>84.08749999999999</v>
      </c>
      <c r="H242" s="33">
        <f t="shared" si="81"/>
        <v>48.05</v>
      </c>
      <c r="I242" s="33">
        <f t="shared" si="105"/>
        <v>100.75</v>
      </c>
      <c r="J242" s="33">
        <f t="shared" si="82"/>
        <v>50.4525</v>
      </c>
      <c r="K242" s="33">
        <f t="shared" si="106"/>
        <v>96.79750000000001</v>
      </c>
      <c r="L242" s="33">
        <f t="shared" si="75"/>
        <v>38.75</v>
      </c>
      <c r="M242" s="33">
        <f t="shared" si="83"/>
        <v>48.05</v>
      </c>
      <c r="N242" s="33">
        <f t="shared" si="84"/>
        <v>96.79750000000001</v>
      </c>
      <c r="O242" s="33" t="str">
        <f t="shared" si="85"/>
        <v>Medicaid APG</v>
      </c>
      <c r="P242" s="33">
        <f t="shared" si="101"/>
        <v>48.05</v>
      </c>
      <c r="Q242" s="33" t="str">
        <f t="shared" si="86"/>
        <v>Medicaid APG</v>
      </c>
      <c r="R242" s="33">
        <f t="shared" si="87"/>
        <v>116.25</v>
      </c>
      <c r="S242" s="33">
        <f t="shared" si="107"/>
        <v>116.25</v>
      </c>
      <c r="T242" s="33">
        <f t="shared" si="88"/>
        <v>48.05</v>
      </c>
      <c r="U242" s="33">
        <f t="shared" si="89"/>
        <v>48.05</v>
      </c>
      <c r="V242" s="33">
        <f t="shared" si="90"/>
        <v>48.05</v>
      </c>
      <c r="W242" s="33" t="s">
        <v>53</v>
      </c>
      <c r="X242" s="33">
        <f t="shared" si="91"/>
        <v>48.05</v>
      </c>
      <c r="Y242" s="117"/>
      <c r="Z242" s="33">
        <f t="shared" si="92"/>
        <v>48.05</v>
      </c>
      <c r="AA242" s="33" t="s">
        <v>53</v>
      </c>
      <c r="AB242" s="37">
        <f t="shared" si="93"/>
        <v>48.05</v>
      </c>
      <c r="AC242" s="37">
        <f t="shared" si="94"/>
        <v>100.75</v>
      </c>
      <c r="AD242" s="33" t="s">
        <v>53</v>
      </c>
      <c r="AE242" s="31">
        <f t="shared" si="95"/>
        <v>48.05</v>
      </c>
      <c r="AF242" s="33" t="s">
        <v>53</v>
      </c>
      <c r="AG242" s="38">
        <f t="shared" si="108"/>
        <v>127.444875</v>
      </c>
      <c r="AH242" s="32">
        <f t="shared" si="96"/>
        <v>127.444875</v>
      </c>
      <c r="AI242" s="33">
        <f t="shared" si="97"/>
        <v>155</v>
      </c>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7"/>
      <c r="CK242" s="7"/>
      <c r="CL242" s="7"/>
      <c r="CM242" s="7"/>
      <c r="CN242" s="7"/>
      <c r="CO242" s="7"/>
      <c r="CP242" s="7"/>
      <c r="CQ242" s="7"/>
      <c r="CR242" s="7"/>
      <c r="CS242" s="7"/>
      <c r="CT242" s="7"/>
      <c r="CU242" s="7"/>
    </row>
    <row r="243" spans="1:99" s="8" customFormat="1" ht="15">
      <c r="A243" s="112"/>
      <c r="B243" s="35">
        <v>97127</v>
      </c>
      <c r="C243" s="35">
        <v>97127</v>
      </c>
      <c r="D243" s="30" t="s">
        <v>297</v>
      </c>
      <c r="E243" s="36" t="s">
        <v>304</v>
      </c>
      <c r="F243" s="13">
        <v>139</v>
      </c>
      <c r="G243" s="13">
        <f t="shared" si="80"/>
        <v>75.4075</v>
      </c>
      <c r="H243" s="33">
        <f t="shared" si="81"/>
        <v>43.089999999999996</v>
      </c>
      <c r="I243" s="33">
        <f t="shared" si="105"/>
        <v>90.35000000000001</v>
      </c>
      <c r="J243" s="33">
        <f t="shared" si="82"/>
        <v>45.244499999999995</v>
      </c>
      <c r="K243" s="33">
        <f t="shared" si="106"/>
        <v>86.80550000000001</v>
      </c>
      <c r="L243" s="33">
        <f t="shared" si="75"/>
        <v>34.75</v>
      </c>
      <c r="M243" s="33">
        <f t="shared" si="83"/>
        <v>43.089999999999996</v>
      </c>
      <c r="N243" s="33">
        <f t="shared" si="84"/>
        <v>86.80550000000001</v>
      </c>
      <c r="O243" s="33" t="str">
        <f t="shared" si="85"/>
        <v>Medicaid APG</v>
      </c>
      <c r="P243" s="33">
        <f t="shared" si="101"/>
        <v>43.089999999999996</v>
      </c>
      <c r="Q243" s="33" t="str">
        <f t="shared" si="86"/>
        <v>Medicaid APG</v>
      </c>
      <c r="R243" s="33">
        <f t="shared" si="87"/>
        <v>104.25</v>
      </c>
      <c r="S243" s="33">
        <f t="shared" si="107"/>
        <v>104.25</v>
      </c>
      <c r="T243" s="33">
        <f t="shared" si="88"/>
        <v>43.089999999999996</v>
      </c>
      <c r="U243" s="33">
        <f t="shared" si="89"/>
        <v>43.089999999999996</v>
      </c>
      <c r="V243" s="33">
        <f t="shared" si="90"/>
        <v>43.089999999999996</v>
      </c>
      <c r="W243" s="33" t="s">
        <v>53</v>
      </c>
      <c r="X243" s="33">
        <f t="shared" si="91"/>
        <v>43.089999999999996</v>
      </c>
      <c r="Y243" s="117"/>
      <c r="Z243" s="33">
        <f t="shared" si="92"/>
        <v>43.089999999999996</v>
      </c>
      <c r="AA243" s="33" t="s">
        <v>53</v>
      </c>
      <c r="AB243" s="37">
        <f t="shared" si="93"/>
        <v>43.089999999999996</v>
      </c>
      <c r="AC243" s="37">
        <f t="shared" si="94"/>
        <v>90.35000000000001</v>
      </c>
      <c r="AD243" s="33" t="s">
        <v>53</v>
      </c>
      <c r="AE243" s="31">
        <f t="shared" si="95"/>
        <v>43.089999999999996</v>
      </c>
      <c r="AF243" s="33" t="s">
        <v>53</v>
      </c>
      <c r="AG243" s="38">
        <f t="shared" si="108"/>
        <v>114.289275</v>
      </c>
      <c r="AH243" s="32">
        <f t="shared" si="96"/>
        <v>114.289275</v>
      </c>
      <c r="AI243" s="33">
        <f t="shared" si="97"/>
        <v>139</v>
      </c>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7"/>
      <c r="CK243" s="7"/>
      <c r="CL243" s="7"/>
      <c r="CM243" s="7"/>
      <c r="CN243" s="7"/>
      <c r="CO243" s="7"/>
      <c r="CP243" s="7"/>
      <c r="CQ243" s="7"/>
      <c r="CR243" s="7"/>
      <c r="CS243" s="7"/>
      <c r="CT243" s="7"/>
      <c r="CU243" s="7"/>
    </row>
    <row r="244" spans="1:99" s="8" customFormat="1" ht="15">
      <c r="A244" s="112"/>
      <c r="B244" s="35">
        <v>97136</v>
      </c>
      <c r="C244" s="35">
        <v>97136</v>
      </c>
      <c r="D244" s="30" t="s">
        <v>297</v>
      </c>
      <c r="E244" s="36" t="s">
        <v>305</v>
      </c>
      <c r="F244" s="13">
        <v>171</v>
      </c>
      <c r="G244" s="13">
        <f t="shared" si="80"/>
        <v>92.7675</v>
      </c>
      <c r="H244" s="33">
        <f t="shared" si="81"/>
        <v>53.01</v>
      </c>
      <c r="I244" s="33">
        <f t="shared" si="105"/>
        <v>111.15</v>
      </c>
      <c r="J244" s="33">
        <f t="shared" si="82"/>
        <v>55.6605</v>
      </c>
      <c r="K244" s="33">
        <f t="shared" si="106"/>
        <v>106.7895</v>
      </c>
      <c r="L244" s="33">
        <f t="shared" si="75"/>
        <v>42.75</v>
      </c>
      <c r="M244" s="33">
        <f t="shared" si="83"/>
        <v>53.01</v>
      </c>
      <c r="N244" s="33">
        <f t="shared" si="84"/>
        <v>106.7895</v>
      </c>
      <c r="O244" s="33" t="str">
        <f t="shared" si="85"/>
        <v>Medicaid APG</v>
      </c>
      <c r="P244" s="33">
        <f t="shared" si="101"/>
        <v>53.01</v>
      </c>
      <c r="Q244" s="33" t="str">
        <f t="shared" si="86"/>
        <v>Medicaid APG</v>
      </c>
      <c r="R244" s="33">
        <f t="shared" si="87"/>
        <v>128.25</v>
      </c>
      <c r="S244" s="33">
        <f t="shared" si="107"/>
        <v>128.25</v>
      </c>
      <c r="T244" s="33">
        <f t="shared" si="88"/>
        <v>53.01</v>
      </c>
      <c r="U244" s="33">
        <f t="shared" si="89"/>
        <v>53.01</v>
      </c>
      <c r="V244" s="33">
        <f t="shared" si="90"/>
        <v>53.01</v>
      </c>
      <c r="W244" s="33" t="s">
        <v>53</v>
      </c>
      <c r="X244" s="33">
        <f t="shared" si="91"/>
        <v>53.01</v>
      </c>
      <c r="Y244" s="117"/>
      <c r="Z244" s="33">
        <f t="shared" si="92"/>
        <v>53.01</v>
      </c>
      <c r="AA244" s="33" t="s">
        <v>53</v>
      </c>
      <c r="AB244" s="37">
        <f t="shared" si="93"/>
        <v>53.01</v>
      </c>
      <c r="AC244" s="37">
        <f t="shared" si="94"/>
        <v>111.15</v>
      </c>
      <c r="AD244" s="33" t="s">
        <v>53</v>
      </c>
      <c r="AE244" s="31">
        <f t="shared" si="95"/>
        <v>53.01</v>
      </c>
      <c r="AF244" s="33" t="s">
        <v>53</v>
      </c>
      <c r="AG244" s="38">
        <f t="shared" si="108"/>
        <v>140.600475</v>
      </c>
      <c r="AH244" s="32">
        <f t="shared" si="96"/>
        <v>140.600475</v>
      </c>
      <c r="AI244" s="33">
        <f t="shared" si="97"/>
        <v>171</v>
      </c>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7"/>
      <c r="CK244" s="7"/>
      <c r="CL244" s="7"/>
      <c r="CM244" s="7"/>
      <c r="CN244" s="7"/>
      <c r="CO244" s="7"/>
      <c r="CP244" s="7"/>
      <c r="CQ244" s="7"/>
      <c r="CR244" s="7"/>
      <c r="CS244" s="7"/>
      <c r="CT244" s="7"/>
      <c r="CU244" s="7"/>
    </row>
    <row r="245" spans="1:99" s="8" customFormat="1" ht="15">
      <c r="A245" s="112"/>
      <c r="B245" s="35">
        <v>97161</v>
      </c>
      <c r="C245" s="35">
        <v>97161</v>
      </c>
      <c r="D245" s="30" t="s">
        <v>297</v>
      </c>
      <c r="E245" s="36" t="s">
        <v>306</v>
      </c>
      <c r="F245" s="13">
        <v>278</v>
      </c>
      <c r="G245" s="13">
        <f t="shared" si="80"/>
        <v>150.815</v>
      </c>
      <c r="H245" s="33">
        <f t="shared" si="81"/>
        <v>86.17999999999999</v>
      </c>
      <c r="I245" s="33">
        <f t="shared" si="105"/>
        <v>180.70000000000002</v>
      </c>
      <c r="J245" s="33">
        <f t="shared" si="82"/>
        <v>90.48899999999999</v>
      </c>
      <c r="K245" s="33">
        <f t="shared" si="106"/>
        <v>173.61100000000002</v>
      </c>
      <c r="L245" s="33">
        <f t="shared" si="75"/>
        <v>69.5</v>
      </c>
      <c r="M245" s="33">
        <f t="shared" si="83"/>
        <v>86.17999999999999</v>
      </c>
      <c r="N245" s="33">
        <f t="shared" si="84"/>
        <v>173.61100000000002</v>
      </c>
      <c r="O245" s="33" t="str">
        <f t="shared" si="85"/>
        <v>Medicaid APG</v>
      </c>
      <c r="P245" s="33">
        <f t="shared" si="101"/>
        <v>86.17999999999999</v>
      </c>
      <c r="Q245" s="33" t="str">
        <f t="shared" si="86"/>
        <v>Medicaid APG</v>
      </c>
      <c r="R245" s="33">
        <f t="shared" si="87"/>
        <v>208.5</v>
      </c>
      <c r="S245" s="33">
        <f t="shared" si="107"/>
        <v>208.5</v>
      </c>
      <c r="T245" s="33">
        <f t="shared" si="88"/>
        <v>86.17999999999999</v>
      </c>
      <c r="U245" s="33">
        <f t="shared" si="89"/>
        <v>86.17999999999999</v>
      </c>
      <c r="V245" s="33">
        <f t="shared" si="90"/>
        <v>86.17999999999999</v>
      </c>
      <c r="W245" s="33" t="s">
        <v>53</v>
      </c>
      <c r="X245" s="33">
        <f t="shared" si="91"/>
        <v>86.17999999999999</v>
      </c>
      <c r="Y245" s="117"/>
      <c r="Z245" s="33">
        <f t="shared" si="92"/>
        <v>86.17999999999999</v>
      </c>
      <c r="AA245" s="33" t="s">
        <v>53</v>
      </c>
      <c r="AB245" s="37">
        <f t="shared" si="93"/>
        <v>86.17999999999999</v>
      </c>
      <c r="AC245" s="37">
        <f t="shared" si="94"/>
        <v>180.70000000000002</v>
      </c>
      <c r="AD245" s="33" t="s">
        <v>53</v>
      </c>
      <c r="AE245" s="31">
        <f t="shared" si="95"/>
        <v>86.17999999999999</v>
      </c>
      <c r="AF245" s="33" t="s">
        <v>53</v>
      </c>
      <c r="AG245" s="38">
        <f t="shared" si="108"/>
        <v>228.57855</v>
      </c>
      <c r="AH245" s="32">
        <f t="shared" si="96"/>
        <v>228.57855</v>
      </c>
      <c r="AI245" s="33">
        <f t="shared" si="97"/>
        <v>278</v>
      </c>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7"/>
      <c r="CK245" s="7"/>
      <c r="CL245" s="7"/>
      <c r="CM245" s="7"/>
      <c r="CN245" s="7"/>
      <c r="CO245" s="7"/>
      <c r="CP245" s="7"/>
      <c r="CQ245" s="7"/>
      <c r="CR245" s="7"/>
      <c r="CS245" s="7"/>
      <c r="CT245" s="7"/>
      <c r="CU245" s="7"/>
    </row>
    <row r="246" spans="1:99" s="8" customFormat="1" ht="15">
      <c r="A246" s="112"/>
      <c r="B246" s="35">
        <v>97162</v>
      </c>
      <c r="C246" s="35">
        <v>97162</v>
      </c>
      <c r="D246" s="30" t="s">
        <v>297</v>
      </c>
      <c r="E246" s="36" t="s">
        <v>307</v>
      </c>
      <c r="F246" s="13">
        <v>278</v>
      </c>
      <c r="G246" s="13">
        <f t="shared" si="80"/>
        <v>150.815</v>
      </c>
      <c r="H246" s="33">
        <f t="shared" si="81"/>
        <v>86.17999999999999</v>
      </c>
      <c r="I246" s="33">
        <f t="shared" si="105"/>
        <v>180.70000000000002</v>
      </c>
      <c r="J246" s="33">
        <f t="shared" si="82"/>
        <v>90.48899999999999</v>
      </c>
      <c r="K246" s="33">
        <f t="shared" si="106"/>
        <v>173.61100000000002</v>
      </c>
      <c r="L246" s="33">
        <f t="shared" si="75"/>
        <v>69.5</v>
      </c>
      <c r="M246" s="33">
        <f t="shared" si="83"/>
        <v>86.17999999999999</v>
      </c>
      <c r="N246" s="33">
        <f t="shared" si="84"/>
        <v>173.61100000000002</v>
      </c>
      <c r="O246" s="33" t="str">
        <f t="shared" si="85"/>
        <v>Medicaid APG</v>
      </c>
      <c r="P246" s="33">
        <f t="shared" si="101"/>
        <v>86.17999999999999</v>
      </c>
      <c r="Q246" s="33" t="str">
        <f t="shared" si="86"/>
        <v>Medicaid APG</v>
      </c>
      <c r="R246" s="33">
        <f t="shared" si="87"/>
        <v>208.5</v>
      </c>
      <c r="S246" s="33">
        <f t="shared" si="107"/>
        <v>208.5</v>
      </c>
      <c r="T246" s="33">
        <f t="shared" si="88"/>
        <v>86.17999999999999</v>
      </c>
      <c r="U246" s="33">
        <f t="shared" si="89"/>
        <v>86.17999999999999</v>
      </c>
      <c r="V246" s="33">
        <f t="shared" si="90"/>
        <v>86.17999999999999</v>
      </c>
      <c r="W246" s="33" t="s">
        <v>53</v>
      </c>
      <c r="X246" s="33">
        <f t="shared" si="91"/>
        <v>86.17999999999999</v>
      </c>
      <c r="Y246" s="117"/>
      <c r="Z246" s="33">
        <f t="shared" si="92"/>
        <v>86.17999999999999</v>
      </c>
      <c r="AA246" s="33" t="s">
        <v>53</v>
      </c>
      <c r="AB246" s="37">
        <f t="shared" si="93"/>
        <v>86.17999999999999</v>
      </c>
      <c r="AC246" s="37">
        <f t="shared" si="94"/>
        <v>180.70000000000002</v>
      </c>
      <c r="AD246" s="33" t="s">
        <v>53</v>
      </c>
      <c r="AE246" s="31">
        <f t="shared" si="95"/>
        <v>86.17999999999999</v>
      </c>
      <c r="AF246" s="33" t="s">
        <v>53</v>
      </c>
      <c r="AG246" s="38">
        <f t="shared" si="108"/>
        <v>228.57855</v>
      </c>
      <c r="AH246" s="32">
        <f t="shared" si="96"/>
        <v>228.57855</v>
      </c>
      <c r="AI246" s="33">
        <f t="shared" si="97"/>
        <v>278</v>
      </c>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7"/>
      <c r="CK246" s="7"/>
      <c r="CL246" s="7"/>
      <c r="CM246" s="7"/>
      <c r="CN246" s="7"/>
      <c r="CO246" s="7"/>
      <c r="CP246" s="7"/>
      <c r="CQ246" s="7"/>
      <c r="CR246" s="7"/>
      <c r="CS246" s="7"/>
      <c r="CT246" s="7"/>
      <c r="CU246" s="7"/>
    </row>
    <row r="247" spans="1:99" s="8" customFormat="1" ht="15">
      <c r="A247" s="112"/>
      <c r="B247" s="35">
        <v>97163</v>
      </c>
      <c r="C247" s="35">
        <v>97163</v>
      </c>
      <c r="D247" s="30" t="s">
        <v>297</v>
      </c>
      <c r="E247" s="36" t="s">
        <v>308</v>
      </c>
      <c r="F247" s="13">
        <v>278</v>
      </c>
      <c r="G247" s="13">
        <f t="shared" si="80"/>
        <v>150.815</v>
      </c>
      <c r="H247" s="33">
        <f t="shared" si="81"/>
        <v>86.17999999999999</v>
      </c>
      <c r="I247" s="33">
        <f t="shared" si="105"/>
        <v>180.70000000000002</v>
      </c>
      <c r="J247" s="33">
        <f t="shared" si="82"/>
        <v>90.48899999999999</v>
      </c>
      <c r="K247" s="33">
        <f t="shared" si="106"/>
        <v>173.61100000000002</v>
      </c>
      <c r="L247" s="33">
        <f t="shared" si="75"/>
        <v>69.5</v>
      </c>
      <c r="M247" s="33">
        <f t="shared" si="83"/>
        <v>86.17999999999999</v>
      </c>
      <c r="N247" s="33">
        <f t="shared" si="84"/>
        <v>173.61100000000002</v>
      </c>
      <c r="O247" s="33" t="str">
        <f t="shared" si="85"/>
        <v>Medicaid APG</v>
      </c>
      <c r="P247" s="33">
        <f t="shared" si="101"/>
        <v>86.17999999999999</v>
      </c>
      <c r="Q247" s="33" t="str">
        <f t="shared" si="86"/>
        <v>Medicaid APG</v>
      </c>
      <c r="R247" s="33">
        <f t="shared" si="87"/>
        <v>208.5</v>
      </c>
      <c r="S247" s="33">
        <f t="shared" si="107"/>
        <v>208.5</v>
      </c>
      <c r="T247" s="33">
        <f t="shared" si="88"/>
        <v>86.17999999999999</v>
      </c>
      <c r="U247" s="33">
        <f t="shared" si="89"/>
        <v>86.17999999999999</v>
      </c>
      <c r="V247" s="33">
        <f t="shared" si="90"/>
        <v>86.17999999999999</v>
      </c>
      <c r="W247" s="33" t="s">
        <v>53</v>
      </c>
      <c r="X247" s="33">
        <f t="shared" si="91"/>
        <v>86.17999999999999</v>
      </c>
      <c r="Y247" s="117"/>
      <c r="Z247" s="33">
        <f t="shared" si="92"/>
        <v>86.17999999999999</v>
      </c>
      <c r="AA247" s="33" t="s">
        <v>53</v>
      </c>
      <c r="AB247" s="37">
        <f t="shared" si="93"/>
        <v>86.17999999999999</v>
      </c>
      <c r="AC247" s="37">
        <f t="shared" si="94"/>
        <v>180.70000000000002</v>
      </c>
      <c r="AD247" s="33" t="s">
        <v>53</v>
      </c>
      <c r="AE247" s="31">
        <f t="shared" si="95"/>
        <v>86.17999999999999</v>
      </c>
      <c r="AF247" s="33" t="s">
        <v>53</v>
      </c>
      <c r="AG247" s="38">
        <f t="shared" si="108"/>
        <v>228.57855</v>
      </c>
      <c r="AH247" s="32">
        <f t="shared" si="96"/>
        <v>228.57855</v>
      </c>
      <c r="AI247" s="33">
        <f t="shared" si="97"/>
        <v>278</v>
      </c>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7"/>
      <c r="CK247" s="7"/>
      <c r="CL247" s="7"/>
      <c r="CM247" s="7"/>
      <c r="CN247" s="7"/>
      <c r="CO247" s="7"/>
      <c r="CP247" s="7"/>
      <c r="CQ247" s="7"/>
      <c r="CR247" s="7"/>
      <c r="CS247" s="7"/>
      <c r="CT247" s="7"/>
      <c r="CU247" s="7"/>
    </row>
    <row r="248" spans="1:99" s="8" customFormat="1" ht="15">
      <c r="A248" s="112"/>
      <c r="B248" s="35">
        <v>92521</v>
      </c>
      <c r="C248" s="35">
        <v>92521</v>
      </c>
      <c r="D248" s="30" t="s">
        <v>309</v>
      </c>
      <c r="E248" s="36" t="s">
        <v>310</v>
      </c>
      <c r="F248" s="13">
        <v>480</v>
      </c>
      <c r="G248" s="13">
        <f t="shared" si="80"/>
        <v>260.40000000000003</v>
      </c>
      <c r="H248" s="33">
        <f t="shared" si="81"/>
        <v>148.8</v>
      </c>
      <c r="I248" s="33">
        <f t="shared" si="105"/>
        <v>312</v>
      </c>
      <c r="J248" s="33">
        <f t="shared" si="82"/>
        <v>156.24</v>
      </c>
      <c r="K248" s="33">
        <f t="shared" si="106"/>
        <v>299.76000000000005</v>
      </c>
      <c r="L248" s="33">
        <f t="shared" si="75"/>
        <v>120</v>
      </c>
      <c r="M248" s="33">
        <f t="shared" si="83"/>
        <v>148.8</v>
      </c>
      <c r="N248" s="33">
        <f t="shared" si="84"/>
        <v>299.76000000000005</v>
      </c>
      <c r="O248" s="33">
        <f t="shared" si="85"/>
        <v>71.33</v>
      </c>
      <c r="P248" s="33">
        <f t="shared" si="101"/>
        <v>148.8</v>
      </c>
      <c r="Q248" s="33">
        <f t="shared" si="86"/>
        <v>71.33</v>
      </c>
      <c r="R248" s="33">
        <f t="shared" si="87"/>
        <v>360</v>
      </c>
      <c r="S248" s="33">
        <f t="shared" si="107"/>
        <v>360</v>
      </c>
      <c r="T248" s="33">
        <f t="shared" si="88"/>
        <v>148.8</v>
      </c>
      <c r="U248" s="33">
        <f t="shared" si="89"/>
        <v>148.8</v>
      </c>
      <c r="V248" s="33">
        <f t="shared" si="90"/>
        <v>148.8</v>
      </c>
      <c r="W248" s="33">
        <v>71.33</v>
      </c>
      <c r="X248" s="33">
        <f t="shared" si="91"/>
        <v>148.8</v>
      </c>
      <c r="Y248" s="117"/>
      <c r="Z248" s="33">
        <f t="shared" si="92"/>
        <v>148.8</v>
      </c>
      <c r="AA248" s="33" t="s">
        <v>53</v>
      </c>
      <c r="AB248" s="37">
        <f t="shared" si="93"/>
        <v>148.8</v>
      </c>
      <c r="AC248" s="37">
        <f t="shared" si="94"/>
        <v>312</v>
      </c>
      <c r="AD248" s="33" t="s">
        <v>53</v>
      </c>
      <c r="AE248" s="31">
        <f t="shared" si="95"/>
        <v>148.8</v>
      </c>
      <c r="AF248" s="33" t="s">
        <v>53</v>
      </c>
      <c r="AG248" s="38">
        <f t="shared" si="108"/>
        <v>394.668</v>
      </c>
      <c r="AH248" s="32">
        <f t="shared" si="96"/>
        <v>394.668</v>
      </c>
      <c r="AI248" s="33">
        <f t="shared" si="97"/>
        <v>480</v>
      </c>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7"/>
      <c r="CK248" s="7"/>
      <c r="CL248" s="7"/>
      <c r="CM248" s="7"/>
      <c r="CN248" s="7"/>
      <c r="CO248" s="7"/>
      <c r="CP248" s="7"/>
      <c r="CQ248" s="7"/>
      <c r="CR248" s="7"/>
      <c r="CS248" s="7"/>
      <c r="CT248" s="7"/>
      <c r="CU248" s="7"/>
    </row>
    <row r="249" spans="1:99" s="8" customFormat="1" ht="15">
      <c r="A249" s="112"/>
      <c r="B249" s="35">
        <v>92522</v>
      </c>
      <c r="C249" s="35">
        <v>92522</v>
      </c>
      <c r="D249" s="30" t="s">
        <v>309</v>
      </c>
      <c r="E249" s="36" t="s">
        <v>311</v>
      </c>
      <c r="F249" s="13">
        <v>308</v>
      </c>
      <c r="G249" s="13">
        <f t="shared" si="80"/>
        <v>167.09</v>
      </c>
      <c r="H249" s="33">
        <f t="shared" si="81"/>
        <v>95.48</v>
      </c>
      <c r="I249" s="33">
        <f t="shared" si="105"/>
        <v>200.20000000000002</v>
      </c>
      <c r="J249" s="33">
        <f t="shared" si="82"/>
        <v>100.254</v>
      </c>
      <c r="K249" s="33">
        <f t="shared" si="106"/>
        <v>192.346</v>
      </c>
      <c r="L249" s="33">
        <f t="shared" si="75"/>
        <v>77</v>
      </c>
      <c r="M249" s="33">
        <f t="shared" si="83"/>
        <v>95.48</v>
      </c>
      <c r="N249" s="33">
        <f t="shared" si="84"/>
        <v>192.346</v>
      </c>
      <c r="O249" s="33">
        <f t="shared" si="85"/>
        <v>57.8</v>
      </c>
      <c r="P249" s="33">
        <f t="shared" si="101"/>
        <v>95.48</v>
      </c>
      <c r="Q249" s="33">
        <f t="shared" si="86"/>
        <v>57.8</v>
      </c>
      <c r="R249" s="33">
        <f t="shared" si="87"/>
        <v>231</v>
      </c>
      <c r="S249" s="33">
        <f t="shared" si="107"/>
        <v>231</v>
      </c>
      <c r="T249" s="33">
        <f t="shared" si="88"/>
        <v>95.48</v>
      </c>
      <c r="U249" s="33">
        <f t="shared" si="89"/>
        <v>95.48</v>
      </c>
      <c r="V249" s="33">
        <f t="shared" si="90"/>
        <v>95.48</v>
      </c>
      <c r="W249" s="33">
        <v>57.8</v>
      </c>
      <c r="X249" s="33">
        <f t="shared" si="91"/>
        <v>95.48</v>
      </c>
      <c r="Y249" s="117"/>
      <c r="Z249" s="33">
        <f t="shared" si="92"/>
        <v>95.48</v>
      </c>
      <c r="AA249" s="33" t="s">
        <v>53</v>
      </c>
      <c r="AB249" s="37">
        <f t="shared" si="93"/>
        <v>95.48</v>
      </c>
      <c r="AC249" s="37">
        <f t="shared" si="94"/>
        <v>200.20000000000002</v>
      </c>
      <c r="AD249" s="33" t="s">
        <v>53</v>
      </c>
      <c r="AE249" s="31">
        <f t="shared" si="95"/>
        <v>95.48</v>
      </c>
      <c r="AF249" s="33" t="s">
        <v>53</v>
      </c>
      <c r="AG249" s="38">
        <f t="shared" si="108"/>
        <v>253.2453</v>
      </c>
      <c r="AH249" s="32">
        <f t="shared" si="96"/>
        <v>253.2453</v>
      </c>
      <c r="AI249" s="33">
        <f t="shared" si="97"/>
        <v>308</v>
      </c>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7"/>
      <c r="CK249" s="7"/>
      <c r="CL249" s="7"/>
      <c r="CM249" s="7"/>
      <c r="CN249" s="7"/>
      <c r="CO249" s="7"/>
      <c r="CP249" s="7"/>
      <c r="CQ249" s="7"/>
      <c r="CR249" s="7"/>
      <c r="CS249" s="7"/>
      <c r="CT249" s="7"/>
      <c r="CU249" s="7"/>
    </row>
    <row r="250" spans="1:99" s="8" customFormat="1" ht="15">
      <c r="A250" s="112"/>
      <c r="B250" s="35">
        <v>92523</v>
      </c>
      <c r="C250" s="35">
        <v>92523</v>
      </c>
      <c r="D250" s="30" t="s">
        <v>309</v>
      </c>
      <c r="E250" s="36" t="s">
        <v>312</v>
      </c>
      <c r="F250" s="13">
        <v>513</v>
      </c>
      <c r="G250" s="13">
        <f t="shared" si="80"/>
        <v>278.3025</v>
      </c>
      <c r="H250" s="33">
        <f t="shared" si="81"/>
        <v>159.03</v>
      </c>
      <c r="I250" s="33">
        <f t="shared" si="105"/>
        <v>333.45</v>
      </c>
      <c r="J250" s="33">
        <f t="shared" si="82"/>
        <v>166.9815</v>
      </c>
      <c r="K250" s="33">
        <f t="shared" si="106"/>
        <v>320.36850000000004</v>
      </c>
      <c r="L250" s="33">
        <f t="shared" si="75"/>
        <v>128.25</v>
      </c>
      <c r="M250" s="33">
        <f t="shared" si="83"/>
        <v>159.03</v>
      </c>
      <c r="N250" s="33">
        <f t="shared" si="84"/>
        <v>320.36850000000004</v>
      </c>
      <c r="O250" s="33">
        <f t="shared" si="85"/>
        <v>120.25</v>
      </c>
      <c r="P250" s="33">
        <f t="shared" si="101"/>
        <v>159.03</v>
      </c>
      <c r="Q250" s="33">
        <f t="shared" si="86"/>
        <v>120.25</v>
      </c>
      <c r="R250" s="33">
        <f t="shared" si="87"/>
        <v>384.75</v>
      </c>
      <c r="S250" s="33">
        <f t="shared" si="107"/>
        <v>384.75</v>
      </c>
      <c r="T250" s="33">
        <f t="shared" si="88"/>
        <v>159.03</v>
      </c>
      <c r="U250" s="33">
        <f t="shared" si="89"/>
        <v>159.03</v>
      </c>
      <c r="V250" s="33">
        <f t="shared" si="90"/>
        <v>159.03</v>
      </c>
      <c r="W250" s="33">
        <v>120.25</v>
      </c>
      <c r="X250" s="33">
        <f t="shared" si="91"/>
        <v>159.03</v>
      </c>
      <c r="Y250" s="117"/>
      <c r="Z250" s="33">
        <f t="shared" si="92"/>
        <v>159.03</v>
      </c>
      <c r="AA250" s="33" t="s">
        <v>53</v>
      </c>
      <c r="AB250" s="37">
        <f t="shared" si="93"/>
        <v>159.03</v>
      </c>
      <c r="AC250" s="37">
        <f t="shared" si="94"/>
        <v>333.45</v>
      </c>
      <c r="AD250" s="33" t="s">
        <v>53</v>
      </c>
      <c r="AE250" s="31">
        <f t="shared" si="95"/>
        <v>159.03</v>
      </c>
      <c r="AF250" s="33" t="s">
        <v>53</v>
      </c>
      <c r="AG250" s="38">
        <f t="shared" si="108"/>
        <v>421.801425</v>
      </c>
      <c r="AH250" s="32">
        <f t="shared" si="96"/>
        <v>421.801425</v>
      </c>
      <c r="AI250" s="33">
        <f t="shared" si="97"/>
        <v>513</v>
      </c>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7"/>
      <c r="CK250" s="7"/>
      <c r="CL250" s="7"/>
      <c r="CM250" s="7"/>
      <c r="CN250" s="7"/>
      <c r="CO250" s="7"/>
      <c r="CP250" s="7"/>
      <c r="CQ250" s="7"/>
      <c r="CR250" s="7"/>
      <c r="CS250" s="7"/>
      <c r="CT250" s="7"/>
      <c r="CU250" s="7"/>
    </row>
    <row r="251" spans="1:99" s="8" customFormat="1" ht="15">
      <c r="A251" s="112"/>
      <c r="B251" s="35">
        <v>92526</v>
      </c>
      <c r="C251" s="35">
        <v>92526</v>
      </c>
      <c r="D251" s="30" t="s">
        <v>309</v>
      </c>
      <c r="E251" s="36" t="s">
        <v>313</v>
      </c>
      <c r="F251" s="13">
        <v>304</v>
      </c>
      <c r="G251" s="13">
        <f t="shared" si="80"/>
        <v>164.92</v>
      </c>
      <c r="H251" s="33">
        <f t="shared" si="81"/>
        <v>94.24</v>
      </c>
      <c r="I251" s="33">
        <f t="shared" si="105"/>
        <v>197.6</v>
      </c>
      <c r="J251" s="33">
        <f t="shared" si="82"/>
        <v>98.952</v>
      </c>
      <c r="K251" s="33">
        <f t="shared" si="106"/>
        <v>189.848</v>
      </c>
      <c r="L251" s="33">
        <f aca="true" t="shared" si="109" ref="L251:L313">F251*0.25</f>
        <v>76</v>
      </c>
      <c r="M251" s="33">
        <f t="shared" si="83"/>
        <v>94.24</v>
      </c>
      <c r="N251" s="33">
        <f t="shared" si="84"/>
        <v>189.848</v>
      </c>
      <c r="O251" s="33" t="str">
        <f t="shared" si="85"/>
        <v>Medicaid APG</v>
      </c>
      <c r="P251" s="33">
        <f t="shared" si="101"/>
        <v>94.24</v>
      </c>
      <c r="Q251" s="33" t="str">
        <f t="shared" si="86"/>
        <v>Medicaid APG</v>
      </c>
      <c r="R251" s="33">
        <f t="shared" si="87"/>
        <v>228</v>
      </c>
      <c r="S251" s="33">
        <f t="shared" si="107"/>
        <v>228</v>
      </c>
      <c r="T251" s="33">
        <f t="shared" si="88"/>
        <v>94.24</v>
      </c>
      <c r="U251" s="33">
        <f t="shared" si="89"/>
        <v>94.24</v>
      </c>
      <c r="V251" s="33">
        <f t="shared" si="90"/>
        <v>94.24</v>
      </c>
      <c r="W251" s="33" t="s">
        <v>53</v>
      </c>
      <c r="X251" s="33">
        <f t="shared" si="91"/>
        <v>94.24</v>
      </c>
      <c r="Y251" s="117"/>
      <c r="Z251" s="33">
        <f t="shared" si="92"/>
        <v>94.24</v>
      </c>
      <c r="AA251" s="33" t="s">
        <v>53</v>
      </c>
      <c r="AB251" s="37">
        <f t="shared" si="93"/>
        <v>94.24</v>
      </c>
      <c r="AC251" s="37">
        <f t="shared" si="94"/>
        <v>197.6</v>
      </c>
      <c r="AD251" s="33" t="s">
        <v>53</v>
      </c>
      <c r="AE251" s="31">
        <f t="shared" si="95"/>
        <v>94.24</v>
      </c>
      <c r="AF251" s="33" t="s">
        <v>53</v>
      </c>
      <c r="AG251" s="38">
        <f t="shared" si="108"/>
        <v>249.9564</v>
      </c>
      <c r="AH251" s="32">
        <f t="shared" si="96"/>
        <v>249.9564</v>
      </c>
      <c r="AI251" s="33">
        <f t="shared" si="97"/>
        <v>304</v>
      </c>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7"/>
      <c r="CK251" s="7"/>
      <c r="CL251" s="7"/>
      <c r="CM251" s="7"/>
      <c r="CN251" s="7"/>
      <c r="CO251" s="7"/>
      <c r="CP251" s="7"/>
      <c r="CQ251" s="7"/>
      <c r="CR251" s="7"/>
      <c r="CS251" s="7"/>
      <c r="CT251" s="7"/>
      <c r="CU251" s="7"/>
    </row>
    <row r="252" spans="1:99" s="8" customFormat="1" ht="15">
      <c r="A252" s="112"/>
      <c r="B252" s="35">
        <v>96125</v>
      </c>
      <c r="C252" s="35">
        <v>96125</v>
      </c>
      <c r="D252" s="30" t="s">
        <v>309</v>
      </c>
      <c r="E252" s="36" t="s">
        <v>314</v>
      </c>
      <c r="F252" s="13">
        <v>365</v>
      </c>
      <c r="G252" s="13">
        <f t="shared" si="80"/>
        <v>198.01250000000002</v>
      </c>
      <c r="H252" s="33">
        <f t="shared" si="81"/>
        <v>113.15</v>
      </c>
      <c r="I252" s="33">
        <f t="shared" si="105"/>
        <v>237.25</v>
      </c>
      <c r="J252" s="33">
        <f t="shared" si="82"/>
        <v>118.8075</v>
      </c>
      <c r="K252" s="33">
        <f t="shared" si="106"/>
        <v>227.94250000000002</v>
      </c>
      <c r="L252" s="33">
        <f t="shared" si="109"/>
        <v>91.25</v>
      </c>
      <c r="M252" s="33">
        <f t="shared" si="83"/>
        <v>113.15</v>
      </c>
      <c r="N252" s="33">
        <f t="shared" si="84"/>
        <v>227.94250000000002</v>
      </c>
      <c r="O252" s="33" t="str">
        <f t="shared" si="85"/>
        <v>Medicaid APG</v>
      </c>
      <c r="P252" s="33">
        <f t="shared" si="101"/>
        <v>113.15</v>
      </c>
      <c r="Q252" s="33" t="str">
        <f t="shared" si="86"/>
        <v>Medicaid APG</v>
      </c>
      <c r="R252" s="33">
        <f t="shared" si="87"/>
        <v>273.75</v>
      </c>
      <c r="S252" s="33">
        <f t="shared" si="107"/>
        <v>273.75</v>
      </c>
      <c r="T252" s="33">
        <f t="shared" si="88"/>
        <v>113.15</v>
      </c>
      <c r="U252" s="33">
        <f t="shared" si="89"/>
        <v>113.15</v>
      </c>
      <c r="V252" s="33">
        <f>F252*0.31</f>
        <v>113.15</v>
      </c>
      <c r="W252" s="33" t="s">
        <v>53</v>
      </c>
      <c r="X252" s="33">
        <f t="shared" si="91"/>
        <v>113.15</v>
      </c>
      <c r="Y252" s="117"/>
      <c r="Z252" s="33">
        <f t="shared" si="92"/>
        <v>113.15</v>
      </c>
      <c r="AA252" s="33" t="s">
        <v>53</v>
      </c>
      <c r="AB252" s="37">
        <f t="shared" si="93"/>
        <v>113.15</v>
      </c>
      <c r="AC252" s="37">
        <f t="shared" si="94"/>
        <v>237.25</v>
      </c>
      <c r="AD252" s="33" t="s">
        <v>53</v>
      </c>
      <c r="AE252" s="31">
        <f t="shared" si="95"/>
        <v>113.15</v>
      </c>
      <c r="AF252" s="33" t="s">
        <v>53</v>
      </c>
      <c r="AG252" s="38">
        <f t="shared" si="108"/>
        <v>300.112125</v>
      </c>
      <c r="AH252" s="32">
        <f t="shared" si="96"/>
        <v>300.112125</v>
      </c>
      <c r="AI252" s="33">
        <f t="shared" si="97"/>
        <v>365</v>
      </c>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7"/>
      <c r="CK252" s="7"/>
      <c r="CL252" s="7"/>
      <c r="CM252" s="7"/>
      <c r="CN252" s="7"/>
      <c r="CO252" s="7"/>
      <c r="CP252" s="7"/>
      <c r="CQ252" s="7"/>
      <c r="CR252" s="7"/>
      <c r="CS252" s="7"/>
      <c r="CT252" s="7"/>
      <c r="CU252" s="7"/>
    </row>
    <row r="253" spans="1:99" s="8" customFormat="1" ht="15">
      <c r="A253" s="119" t="s">
        <v>360</v>
      </c>
      <c r="B253" s="35">
        <v>95115</v>
      </c>
      <c r="C253" s="35">
        <v>95115</v>
      </c>
      <c r="D253" s="30" t="s">
        <v>315</v>
      </c>
      <c r="E253" s="39" t="s">
        <v>372</v>
      </c>
      <c r="F253" s="13">
        <v>47</v>
      </c>
      <c r="G253" s="33">
        <v>10.53</v>
      </c>
      <c r="H253" s="13">
        <v>9.18</v>
      </c>
      <c r="I253" s="40">
        <v>12.79</v>
      </c>
      <c r="J253" s="40">
        <v>8.93</v>
      </c>
      <c r="K253" s="41">
        <v>11.09</v>
      </c>
      <c r="L253" s="33">
        <f t="shared" si="109"/>
        <v>11.75</v>
      </c>
      <c r="M253" s="13">
        <v>9.18</v>
      </c>
      <c r="N253" s="33">
        <v>11.09</v>
      </c>
      <c r="O253" s="33">
        <f t="shared" si="85"/>
        <v>5.86</v>
      </c>
      <c r="P253" s="13">
        <v>9.18</v>
      </c>
      <c r="Q253" s="33">
        <f t="shared" si="86"/>
        <v>5.86</v>
      </c>
      <c r="R253" s="33">
        <f t="shared" si="87"/>
        <v>35.25</v>
      </c>
      <c r="S253" s="33">
        <f t="shared" si="107"/>
        <v>35.25</v>
      </c>
      <c r="T253" s="33">
        <f t="shared" si="88"/>
        <v>14.57</v>
      </c>
      <c r="U253" s="33">
        <f t="shared" si="89"/>
        <v>14.57</v>
      </c>
      <c r="V253" s="33">
        <f t="shared" si="90"/>
        <v>14.57</v>
      </c>
      <c r="W253" s="33">
        <v>5.86</v>
      </c>
      <c r="X253" s="41">
        <v>9.18</v>
      </c>
      <c r="Y253" s="42">
        <f aca="true" t="shared" si="110" ref="Y253:Y261">X253*1.47</f>
        <v>13.4946</v>
      </c>
      <c r="Z253" s="33">
        <f t="shared" si="92"/>
        <v>9.18</v>
      </c>
      <c r="AA253" s="33">
        <f>W253</f>
        <v>5.86</v>
      </c>
      <c r="AB253" s="37">
        <f t="shared" si="93"/>
        <v>14.57</v>
      </c>
      <c r="AC253" s="37">
        <f t="shared" si="94"/>
        <v>30.55</v>
      </c>
      <c r="AD253" s="33">
        <f>W253</f>
        <v>5.86</v>
      </c>
      <c r="AE253" s="31">
        <f t="shared" si="95"/>
        <v>14.57</v>
      </c>
      <c r="AF253" s="33">
        <f>W253</f>
        <v>5.86</v>
      </c>
      <c r="AG253" s="38">
        <f t="shared" si="108"/>
        <v>38.644575</v>
      </c>
      <c r="AH253" s="32">
        <f t="shared" si="96"/>
        <v>38.644575</v>
      </c>
      <c r="AI253" s="33">
        <f t="shared" si="97"/>
        <v>47</v>
      </c>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7"/>
      <c r="CK253" s="7"/>
      <c r="CL253" s="7"/>
      <c r="CM253" s="7"/>
      <c r="CN253" s="7"/>
      <c r="CO253" s="7"/>
      <c r="CP253" s="7"/>
      <c r="CQ253" s="7"/>
      <c r="CR253" s="7"/>
      <c r="CS253" s="7"/>
      <c r="CT253" s="7"/>
      <c r="CU253" s="7"/>
    </row>
    <row r="254" spans="1:99" s="8" customFormat="1" ht="15">
      <c r="A254" s="120"/>
      <c r="B254" s="35">
        <v>95117</v>
      </c>
      <c r="C254" s="35">
        <v>95117</v>
      </c>
      <c r="D254" s="30" t="s">
        <v>315</v>
      </c>
      <c r="E254" s="39" t="s">
        <v>373</v>
      </c>
      <c r="F254" s="13">
        <v>55</v>
      </c>
      <c r="G254" s="33">
        <v>12.44</v>
      </c>
      <c r="H254" s="13">
        <v>11.17</v>
      </c>
      <c r="I254" s="40">
        <v>15.65</v>
      </c>
      <c r="J254" s="40">
        <v>10.93</v>
      </c>
      <c r="K254" s="41">
        <v>13.58</v>
      </c>
      <c r="L254" s="33">
        <f t="shared" si="109"/>
        <v>13.75</v>
      </c>
      <c r="M254" s="13">
        <v>11.17</v>
      </c>
      <c r="N254" s="33">
        <v>13.58</v>
      </c>
      <c r="O254" s="33">
        <f t="shared" si="85"/>
        <v>6.78</v>
      </c>
      <c r="P254" s="13">
        <v>11.17</v>
      </c>
      <c r="Q254" s="33">
        <f t="shared" si="86"/>
        <v>6.78</v>
      </c>
      <c r="R254" s="33">
        <f t="shared" si="87"/>
        <v>41.25</v>
      </c>
      <c r="S254" s="33">
        <f t="shared" si="107"/>
        <v>41.25</v>
      </c>
      <c r="T254" s="33">
        <f t="shared" si="88"/>
        <v>17.05</v>
      </c>
      <c r="U254" s="33">
        <f t="shared" si="89"/>
        <v>17.05</v>
      </c>
      <c r="V254" s="33">
        <f t="shared" si="90"/>
        <v>17.05</v>
      </c>
      <c r="W254" s="33">
        <v>6.78</v>
      </c>
      <c r="X254" s="13">
        <v>11.17</v>
      </c>
      <c r="Y254" s="42">
        <f t="shared" si="110"/>
        <v>16.4199</v>
      </c>
      <c r="Z254" s="33">
        <f t="shared" si="92"/>
        <v>11.17</v>
      </c>
      <c r="AA254" s="33">
        <f aca="true" t="shared" si="111" ref="AA254:AA317">W254</f>
        <v>6.78</v>
      </c>
      <c r="AB254" s="37">
        <f t="shared" si="93"/>
        <v>17.05</v>
      </c>
      <c r="AC254" s="37">
        <f t="shared" si="94"/>
        <v>35.75</v>
      </c>
      <c r="AD254" s="33">
        <f aca="true" t="shared" si="112" ref="AD254:AD278">W254</f>
        <v>6.78</v>
      </c>
      <c r="AE254" s="31">
        <f t="shared" si="95"/>
        <v>17.05</v>
      </c>
      <c r="AF254" s="33">
        <f aca="true" t="shared" si="113" ref="AF254:AF278">W254</f>
        <v>6.78</v>
      </c>
      <c r="AG254" s="38">
        <f t="shared" si="108"/>
        <v>45.222375</v>
      </c>
      <c r="AH254" s="32">
        <f t="shared" si="96"/>
        <v>45.222375</v>
      </c>
      <c r="AI254" s="33">
        <f t="shared" si="97"/>
        <v>55</v>
      </c>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7"/>
      <c r="CK254" s="7"/>
      <c r="CL254" s="7"/>
      <c r="CM254" s="7"/>
      <c r="CN254" s="7"/>
      <c r="CO254" s="7"/>
      <c r="CP254" s="7"/>
      <c r="CQ254" s="7"/>
      <c r="CR254" s="7"/>
      <c r="CS254" s="7"/>
      <c r="CT254" s="7"/>
      <c r="CU254" s="7"/>
    </row>
    <row r="255" spans="1:99" s="8" customFormat="1" ht="15">
      <c r="A255" s="120"/>
      <c r="B255" s="35">
        <v>96372</v>
      </c>
      <c r="C255" s="35">
        <v>96372</v>
      </c>
      <c r="D255" s="30" t="s">
        <v>315</v>
      </c>
      <c r="E255" s="39" t="s">
        <v>374</v>
      </c>
      <c r="F255" s="43">
        <v>55</v>
      </c>
      <c r="G255" s="33">
        <v>23.21</v>
      </c>
      <c r="H255" s="43">
        <v>14.08</v>
      </c>
      <c r="I255" s="40">
        <v>19.86</v>
      </c>
      <c r="J255" s="40">
        <v>13.86</v>
      </c>
      <c r="K255" s="44">
        <v>19.93</v>
      </c>
      <c r="L255" s="33">
        <f t="shared" si="109"/>
        <v>13.75</v>
      </c>
      <c r="M255" s="43">
        <v>14.08</v>
      </c>
      <c r="N255" s="33">
        <v>19.93</v>
      </c>
      <c r="O255" s="33">
        <f t="shared" si="85"/>
        <v>13.23</v>
      </c>
      <c r="P255" s="43">
        <v>14.08</v>
      </c>
      <c r="Q255" s="33">
        <f t="shared" si="86"/>
        <v>13.23</v>
      </c>
      <c r="R255" s="33">
        <f t="shared" si="87"/>
        <v>41.25</v>
      </c>
      <c r="S255" s="33">
        <f t="shared" si="107"/>
        <v>41.25</v>
      </c>
      <c r="T255" s="33">
        <f t="shared" si="88"/>
        <v>17.05</v>
      </c>
      <c r="U255" s="33">
        <f t="shared" si="89"/>
        <v>17.05</v>
      </c>
      <c r="V255" s="33">
        <f t="shared" si="90"/>
        <v>17.05</v>
      </c>
      <c r="W255" s="33">
        <v>13.23</v>
      </c>
      <c r="X255" s="43">
        <v>14.08</v>
      </c>
      <c r="Y255" s="42">
        <f t="shared" si="110"/>
        <v>20.6976</v>
      </c>
      <c r="Z255" s="33">
        <f t="shared" si="92"/>
        <v>14.08</v>
      </c>
      <c r="AA255" s="33">
        <f t="shared" si="111"/>
        <v>13.23</v>
      </c>
      <c r="AB255" s="37">
        <f t="shared" si="93"/>
        <v>17.05</v>
      </c>
      <c r="AC255" s="37">
        <f t="shared" si="94"/>
        <v>35.75</v>
      </c>
      <c r="AD255" s="33">
        <f t="shared" si="112"/>
        <v>13.23</v>
      </c>
      <c r="AE255" s="31">
        <f t="shared" si="95"/>
        <v>17.05</v>
      </c>
      <c r="AF255" s="33">
        <f t="shared" si="113"/>
        <v>13.23</v>
      </c>
      <c r="AG255" s="38">
        <f t="shared" si="108"/>
        <v>45.222375</v>
      </c>
      <c r="AH255" s="32">
        <f t="shared" si="96"/>
        <v>45.222375</v>
      </c>
      <c r="AI255" s="33">
        <f t="shared" si="97"/>
        <v>55</v>
      </c>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7"/>
      <c r="CK255" s="7"/>
      <c r="CL255" s="7"/>
      <c r="CM255" s="7"/>
      <c r="CN255" s="7"/>
      <c r="CO255" s="7"/>
      <c r="CP255" s="7"/>
      <c r="CQ255" s="7"/>
      <c r="CR255" s="7"/>
      <c r="CS255" s="7"/>
      <c r="CT255" s="7"/>
      <c r="CU255" s="7"/>
    </row>
    <row r="256" spans="1:99" s="8" customFormat="1" ht="15">
      <c r="A256" s="120"/>
      <c r="B256" s="35">
        <v>99203</v>
      </c>
      <c r="C256" s="35">
        <v>99203</v>
      </c>
      <c r="D256" s="30" t="s">
        <v>315</v>
      </c>
      <c r="E256" s="39" t="s">
        <v>375</v>
      </c>
      <c r="F256" s="13">
        <v>247</v>
      </c>
      <c r="G256" s="33">
        <v>93.8</v>
      </c>
      <c r="H256" s="13">
        <v>110.03</v>
      </c>
      <c r="I256" s="40">
        <v>157.73</v>
      </c>
      <c r="J256" s="40">
        <v>110.08</v>
      </c>
      <c r="K256" s="13">
        <v>113.67</v>
      </c>
      <c r="L256" s="33">
        <f t="shared" si="109"/>
        <v>61.75</v>
      </c>
      <c r="M256" s="13">
        <v>110.03</v>
      </c>
      <c r="N256" s="33">
        <v>84.76</v>
      </c>
      <c r="O256" s="33">
        <f t="shared" si="85"/>
        <v>74.7</v>
      </c>
      <c r="P256" s="13">
        <v>110.03</v>
      </c>
      <c r="Q256" s="33">
        <f t="shared" si="86"/>
        <v>74.7</v>
      </c>
      <c r="R256" s="33">
        <f t="shared" si="87"/>
        <v>185.25</v>
      </c>
      <c r="S256" s="33">
        <f t="shared" si="107"/>
        <v>185.25</v>
      </c>
      <c r="T256" s="33">
        <f t="shared" si="88"/>
        <v>76.57</v>
      </c>
      <c r="U256" s="33">
        <f t="shared" si="89"/>
        <v>76.57</v>
      </c>
      <c r="V256" s="33">
        <f t="shared" si="90"/>
        <v>76.57</v>
      </c>
      <c r="W256" s="33">
        <v>74.7</v>
      </c>
      <c r="X256" s="13">
        <v>110.03</v>
      </c>
      <c r="Y256" s="42">
        <f t="shared" si="110"/>
        <v>161.7441</v>
      </c>
      <c r="Z256" s="33">
        <f t="shared" si="92"/>
        <v>110.03</v>
      </c>
      <c r="AA256" s="33">
        <f t="shared" si="111"/>
        <v>74.7</v>
      </c>
      <c r="AB256" s="37">
        <f t="shared" si="93"/>
        <v>76.57</v>
      </c>
      <c r="AC256" s="37">
        <f t="shared" si="94"/>
        <v>160.55</v>
      </c>
      <c r="AD256" s="33">
        <f t="shared" si="112"/>
        <v>74.7</v>
      </c>
      <c r="AE256" s="31">
        <f t="shared" si="95"/>
        <v>76.57</v>
      </c>
      <c r="AF256" s="33">
        <f t="shared" si="113"/>
        <v>74.7</v>
      </c>
      <c r="AG256" s="38">
        <f t="shared" si="108"/>
        <v>203.089575</v>
      </c>
      <c r="AH256" s="32">
        <f t="shared" si="96"/>
        <v>203.089575</v>
      </c>
      <c r="AI256" s="33">
        <f t="shared" si="97"/>
        <v>247</v>
      </c>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7"/>
      <c r="CK256" s="7"/>
      <c r="CL256" s="7"/>
      <c r="CM256" s="7"/>
      <c r="CN256" s="7"/>
      <c r="CO256" s="7"/>
      <c r="CP256" s="7"/>
      <c r="CQ256" s="7"/>
      <c r="CR256" s="7"/>
      <c r="CS256" s="7"/>
      <c r="CT256" s="7"/>
      <c r="CU256" s="7"/>
    </row>
    <row r="257" spans="1:99" s="8" customFormat="1" ht="15">
      <c r="A257" s="120"/>
      <c r="B257" s="35">
        <v>99204</v>
      </c>
      <c r="C257" s="35">
        <v>99204</v>
      </c>
      <c r="D257" s="30" t="s">
        <v>315</v>
      </c>
      <c r="E257" s="39" t="s">
        <v>376</v>
      </c>
      <c r="F257" s="13">
        <v>350</v>
      </c>
      <c r="G257" s="33">
        <v>192.71</v>
      </c>
      <c r="H257" s="13">
        <v>164.3</v>
      </c>
      <c r="I257" s="40">
        <v>236.03</v>
      </c>
      <c r="J257" s="40">
        <v>164.74</v>
      </c>
      <c r="K257" s="13">
        <v>170.1</v>
      </c>
      <c r="L257" s="33">
        <f t="shared" si="109"/>
        <v>87.5</v>
      </c>
      <c r="M257" s="13">
        <v>164.3</v>
      </c>
      <c r="N257" s="33">
        <v>138.1</v>
      </c>
      <c r="O257" s="33">
        <f t="shared" si="85"/>
        <v>127.88</v>
      </c>
      <c r="P257" s="13">
        <v>164.3</v>
      </c>
      <c r="Q257" s="33">
        <f t="shared" si="86"/>
        <v>127.88</v>
      </c>
      <c r="R257" s="33">
        <f t="shared" si="87"/>
        <v>262.5</v>
      </c>
      <c r="S257" s="33">
        <f t="shared" si="107"/>
        <v>262.5</v>
      </c>
      <c r="T257" s="33">
        <f t="shared" si="88"/>
        <v>108.5</v>
      </c>
      <c r="U257" s="33">
        <f t="shared" si="89"/>
        <v>108.5</v>
      </c>
      <c r="V257" s="33">
        <f t="shared" si="90"/>
        <v>108.5</v>
      </c>
      <c r="W257" s="33">
        <v>127.88</v>
      </c>
      <c r="X257" s="13">
        <v>164.3</v>
      </c>
      <c r="Y257" s="42">
        <f t="shared" si="110"/>
        <v>241.52100000000002</v>
      </c>
      <c r="Z257" s="33">
        <f t="shared" si="92"/>
        <v>164.3</v>
      </c>
      <c r="AA257" s="33">
        <f t="shared" si="111"/>
        <v>127.88</v>
      </c>
      <c r="AB257" s="37">
        <f t="shared" si="93"/>
        <v>108.5</v>
      </c>
      <c r="AC257" s="37">
        <f t="shared" si="94"/>
        <v>227.5</v>
      </c>
      <c r="AD257" s="33">
        <f t="shared" si="112"/>
        <v>127.88</v>
      </c>
      <c r="AE257" s="31">
        <f t="shared" si="95"/>
        <v>108.5</v>
      </c>
      <c r="AF257" s="33">
        <f t="shared" si="113"/>
        <v>127.88</v>
      </c>
      <c r="AG257" s="38">
        <f t="shared" si="108"/>
        <v>287.77875</v>
      </c>
      <c r="AH257" s="32">
        <f t="shared" si="96"/>
        <v>287.77875</v>
      </c>
      <c r="AI257" s="33">
        <f t="shared" si="97"/>
        <v>350</v>
      </c>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7"/>
      <c r="CK257" s="7"/>
      <c r="CL257" s="7"/>
      <c r="CM257" s="7"/>
      <c r="CN257" s="7"/>
      <c r="CO257" s="7"/>
      <c r="CP257" s="7"/>
      <c r="CQ257" s="7"/>
      <c r="CR257" s="7"/>
      <c r="CS257" s="7"/>
      <c r="CT257" s="7"/>
      <c r="CU257" s="7"/>
    </row>
    <row r="258" spans="1:99" s="8" customFormat="1" ht="15">
      <c r="A258" s="120"/>
      <c r="B258" s="35">
        <v>99205</v>
      </c>
      <c r="C258" s="35">
        <v>99205</v>
      </c>
      <c r="D258" s="30" t="s">
        <v>315</v>
      </c>
      <c r="E258" s="39" t="s">
        <v>377</v>
      </c>
      <c r="F258" s="13">
        <v>434</v>
      </c>
      <c r="G258" s="33">
        <v>180.04</v>
      </c>
      <c r="H258" s="13">
        <v>217.36</v>
      </c>
      <c r="I258" s="40">
        <v>311.73</v>
      </c>
      <c r="J258" s="40">
        <v>217.57</v>
      </c>
      <c r="K258" s="13">
        <v>224.65</v>
      </c>
      <c r="L258" s="33">
        <f t="shared" si="109"/>
        <v>108.5</v>
      </c>
      <c r="M258" s="13">
        <v>217.36</v>
      </c>
      <c r="N258" s="33">
        <v>187.49</v>
      </c>
      <c r="O258" s="33">
        <f t="shared" si="85"/>
        <v>165.38</v>
      </c>
      <c r="P258" s="13">
        <v>217.36</v>
      </c>
      <c r="Q258" s="33">
        <f t="shared" si="86"/>
        <v>165.38</v>
      </c>
      <c r="R258" s="33">
        <f t="shared" si="87"/>
        <v>325.5</v>
      </c>
      <c r="S258" s="33">
        <f t="shared" si="107"/>
        <v>325.5</v>
      </c>
      <c r="T258" s="33">
        <f t="shared" si="88"/>
        <v>134.54</v>
      </c>
      <c r="U258" s="33">
        <f t="shared" si="89"/>
        <v>134.54</v>
      </c>
      <c r="V258" s="33">
        <f t="shared" si="90"/>
        <v>134.54</v>
      </c>
      <c r="W258" s="33">
        <v>165.38</v>
      </c>
      <c r="X258" s="13">
        <v>217.36</v>
      </c>
      <c r="Y258" s="42">
        <f t="shared" si="110"/>
        <v>319.5192</v>
      </c>
      <c r="Z258" s="33">
        <f t="shared" si="92"/>
        <v>217.36</v>
      </c>
      <c r="AA258" s="33">
        <f t="shared" si="111"/>
        <v>165.38</v>
      </c>
      <c r="AB258" s="37">
        <f t="shared" si="93"/>
        <v>134.54</v>
      </c>
      <c r="AC258" s="37">
        <f t="shared" si="94"/>
        <v>282.1</v>
      </c>
      <c r="AD258" s="33">
        <f t="shared" si="112"/>
        <v>165.38</v>
      </c>
      <c r="AE258" s="31">
        <f t="shared" si="95"/>
        <v>134.54</v>
      </c>
      <c r="AF258" s="33">
        <f t="shared" si="113"/>
        <v>165.38</v>
      </c>
      <c r="AG258" s="38">
        <f t="shared" si="108"/>
        <v>356.84565</v>
      </c>
      <c r="AH258" s="32">
        <f t="shared" si="96"/>
        <v>356.84565</v>
      </c>
      <c r="AI258" s="33">
        <f t="shared" si="97"/>
        <v>434</v>
      </c>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7"/>
      <c r="CK258" s="7"/>
      <c r="CL258" s="7"/>
      <c r="CM258" s="7"/>
      <c r="CN258" s="7"/>
      <c r="CO258" s="7"/>
      <c r="CP258" s="7"/>
      <c r="CQ258" s="7"/>
      <c r="CR258" s="7"/>
      <c r="CS258" s="7"/>
      <c r="CT258" s="7"/>
      <c r="CU258" s="7"/>
    </row>
    <row r="259" spans="1:99" s="8" customFormat="1" ht="15">
      <c r="A259" s="120"/>
      <c r="B259" s="35">
        <v>99213</v>
      </c>
      <c r="C259" s="35">
        <v>99213</v>
      </c>
      <c r="D259" s="30" t="s">
        <v>315</v>
      </c>
      <c r="E259" s="39" t="s">
        <v>378</v>
      </c>
      <c r="F259" s="13">
        <v>167</v>
      </c>
      <c r="G259" s="33">
        <v>123</v>
      </c>
      <c r="H259" s="13">
        <v>89.23</v>
      </c>
      <c r="I259" s="40">
        <v>108.92</v>
      </c>
      <c r="J259" s="40">
        <v>73.37</v>
      </c>
      <c r="K259" s="13">
        <v>92.56</v>
      </c>
      <c r="L259" s="33">
        <f t="shared" si="109"/>
        <v>41.75</v>
      </c>
      <c r="M259" s="13">
        <v>89.23</v>
      </c>
      <c r="N259" s="33">
        <v>68.48</v>
      </c>
      <c r="O259" s="33">
        <f t="shared" si="85"/>
        <v>50.24</v>
      </c>
      <c r="P259" s="13">
        <v>89.23</v>
      </c>
      <c r="Q259" s="33">
        <f t="shared" si="86"/>
        <v>50.24</v>
      </c>
      <c r="R259" s="33">
        <f t="shared" si="87"/>
        <v>125.25</v>
      </c>
      <c r="S259" s="33">
        <f t="shared" si="107"/>
        <v>125.25</v>
      </c>
      <c r="T259" s="33">
        <f t="shared" si="88"/>
        <v>51.77</v>
      </c>
      <c r="U259" s="33">
        <f t="shared" si="89"/>
        <v>51.77</v>
      </c>
      <c r="V259" s="33">
        <f t="shared" si="90"/>
        <v>51.77</v>
      </c>
      <c r="W259" s="33">
        <v>50.24</v>
      </c>
      <c r="X259" s="13">
        <v>89.23</v>
      </c>
      <c r="Y259" s="42">
        <f t="shared" si="110"/>
        <v>131.1681</v>
      </c>
      <c r="Z259" s="33">
        <f t="shared" si="92"/>
        <v>89.23</v>
      </c>
      <c r="AA259" s="33">
        <f t="shared" si="111"/>
        <v>50.24</v>
      </c>
      <c r="AB259" s="37">
        <f t="shared" si="93"/>
        <v>51.77</v>
      </c>
      <c r="AC259" s="37">
        <f t="shared" si="94"/>
        <v>108.55</v>
      </c>
      <c r="AD259" s="33">
        <f t="shared" si="112"/>
        <v>50.24</v>
      </c>
      <c r="AE259" s="31">
        <f t="shared" si="95"/>
        <v>51.77</v>
      </c>
      <c r="AF259" s="33">
        <f t="shared" si="113"/>
        <v>50.24</v>
      </c>
      <c r="AG259" s="38">
        <f t="shared" si="108"/>
        <v>137.311575</v>
      </c>
      <c r="AH259" s="32">
        <f t="shared" si="96"/>
        <v>137.311575</v>
      </c>
      <c r="AI259" s="33">
        <f t="shared" si="97"/>
        <v>167</v>
      </c>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7"/>
      <c r="CK259" s="7"/>
      <c r="CL259" s="7"/>
      <c r="CM259" s="7"/>
      <c r="CN259" s="7"/>
      <c r="CO259" s="7"/>
      <c r="CP259" s="7"/>
      <c r="CQ259" s="7"/>
      <c r="CR259" s="7"/>
      <c r="CS259" s="7"/>
      <c r="CT259" s="7"/>
      <c r="CU259" s="7"/>
    </row>
    <row r="260" spans="1:99" s="8" customFormat="1" ht="15">
      <c r="A260" s="120"/>
      <c r="B260" s="35">
        <v>99214</v>
      </c>
      <c r="C260" s="35">
        <v>99214</v>
      </c>
      <c r="D260" s="30" t="s">
        <v>315</v>
      </c>
      <c r="E260" s="39" t="s">
        <v>379</v>
      </c>
      <c r="F260" s="13">
        <v>260</v>
      </c>
      <c r="G260" s="33">
        <v>126.47</v>
      </c>
      <c r="H260" s="13">
        <v>126.08</v>
      </c>
      <c r="I260" s="40">
        <v>182.42</v>
      </c>
      <c r="J260" s="40">
        <v>127.32</v>
      </c>
      <c r="K260" s="13">
        <v>131.46</v>
      </c>
      <c r="L260" s="33">
        <f t="shared" si="109"/>
        <v>65</v>
      </c>
      <c r="M260" s="13">
        <v>126.08</v>
      </c>
      <c r="N260" s="33">
        <v>101.18</v>
      </c>
      <c r="O260" s="33">
        <f t="shared" si="85"/>
        <v>77.21</v>
      </c>
      <c r="P260" s="13">
        <v>126.08</v>
      </c>
      <c r="Q260" s="33">
        <f t="shared" si="86"/>
        <v>77.21</v>
      </c>
      <c r="R260" s="33">
        <f t="shared" si="87"/>
        <v>195</v>
      </c>
      <c r="S260" s="33">
        <f t="shared" si="107"/>
        <v>195</v>
      </c>
      <c r="T260" s="33">
        <f t="shared" si="88"/>
        <v>80.6</v>
      </c>
      <c r="U260" s="33">
        <f t="shared" si="89"/>
        <v>80.6</v>
      </c>
      <c r="V260" s="33">
        <f t="shared" si="90"/>
        <v>80.6</v>
      </c>
      <c r="W260" s="33">
        <v>77.21</v>
      </c>
      <c r="X260" s="13">
        <v>126.08</v>
      </c>
      <c r="Y260" s="42">
        <f t="shared" si="110"/>
        <v>185.33759999999998</v>
      </c>
      <c r="Z260" s="33">
        <f t="shared" si="92"/>
        <v>126.08</v>
      </c>
      <c r="AA260" s="33">
        <f t="shared" si="111"/>
        <v>77.21</v>
      </c>
      <c r="AB260" s="37">
        <f t="shared" si="93"/>
        <v>80.6</v>
      </c>
      <c r="AC260" s="37">
        <f t="shared" si="94"/>
        <v>169</v>
      </c>
      <c r="AD260" s="33">
        <f t="shared" si="112"/>
        <v>77.21</v>
      </c>
      <c r="AE260" s="31">
        <f t="shared" si="95"/>
        <v>80.6</v>
      </c>
      <c r="AF260" s="33">
        <f t="shared" si="113"/>
        <v>77.21</v>
      </c>
      <c r="AG260" s="38">
        <f t="shared" si="108"/>
        <v>213.7785</v>
      </c>
      <c r="AH260" s="32">
        <f t="shared" si="96"/>
        <v>213.7785</v>
      </c>
      <c r="AI260" s="33">
        <f t="shared" si="97"/>
        <v>260</v>
      </c>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7"/>
      <c r="CK260" s="7"/>
      <c r="CL260" s="7"/>
      <c r="CM260" s="7"/>
      <c r="CN260" s="7"/>
      <c r="CO260" s="7"/>
      <c r="CP260" s="7"/>
      <c r="CQ260" s="7"/>
      <c r="CR260" s="7"/>
      <c r="CS260" s="7"/>
      <c r="CT260" s="7"/>
      <c r="CU260" s="7"/>
    </row>
    <row r="261" spans="1:99" s="8" customFormat="1" ht="15">
      <c r="A261" s="120"/>
      <c r="B261" s="35">
        <v>99215</v>
      </c>
      <c r="C261" s="35">
        <v>99215</v>
      </c>
      <c r="D261" s="30" t="s">
        <v>315</v>
      </c>
      <c r="E261" s="39" t="s">
        <v>380</v>
      </c>
      <c r="F261" s="13">
        <v>350</v>
      </c>
      <c r="G261" s="33">
        <v>170.52</v>
      </c>
      <c r="H261" s="13">
        <v>177.71</v>
      </c>
      <c r="I261" s="40">
        <v>254.83</v>
      </c>
      <c r="J261" s="40">
        <v>177.85</v>
      </c>
      <c r="K261" s="13">
        <v>183.64</v>
      </c>
      <c r="L261" s="33">
        <f t="shared" si="109"/>
        <v>87.5</v>
      </c>
      <c r="M261" s="13">
        <v>177.71</v>
      </c>
      <c r="N261" s="33">
        <v>148.89</v>
      </c>
      <c r="O261" s="33">
        <f t="shared" si="85"/>
        <v>108.76</v>
      </c>
      <c r="P261" s="13">
        <v>177.71</v>
      </c>
      <c r="Q261" s="33">
        <f t="shared" si="86"/>
        <v>108.76</v>
      </c>
      <c r="R261" s="33">
        <f t="shared" si="87"/>
        <v>262.5</v>
      </c>
      <c r="S261" s="33">
        <f t="shared" si="107"/>
        <v>262.5</v>
      </c>
      <c r="T261" s="33">
        <f t="shared" si="88"/>
        <v>108.5</v>
      </c>
      <c r="U261" s="33">
        <f t="shared" si="89"/>
        <v>108.5</v>
      </c>
      <c r="V261" s="33">
        <f t="shared" si="90"/>
        <v>108.5</v>
      </c>
      <c r="W261" s="33">
        <v>108.76</v>
      </c>
      <c r="X261" s="13">
        <v>177.71</v>
      </c>
      <c r="Y261" s="42">
        <f t="shared" si="110"/>
        <v>261.2337</v>
      </c>
      <c r="Z261" s="33">
        <f t="shared" si="92"/>
        <v>177.71</v>
      </c>
      <c r="AA261" s="33">
        <f t="shared" si="111"/>
        <v>108.76</v>
      </c>
      <c r="AB261" s="37">
        <f t="shared" si="93"/>
        <v>108.5</v>
      </c>
      <c r="AC261" s="37">
        <f t="shared" si="94"/>
        <v>227.5</v>
      </c>
      <c r="AD261" s="33">
        <f t="shared" si="112"/>
        <v>108.76</v>
      </c>
      <c r="AE261" s="31">
        <f t="shared" si="95"/>
        <v>108.5</v>
      </c>
      <c r="AF261" s="33">
        <f t="shared" si="113"/>
        <v>108.76</v>
      </c>
      <c r="AG261" s="38">
        <f t="shared" si="108"/>
        <v>287.77875</v>
      </c>
      <c r="AH261" s="32">
        <f t="shared" si="96"/>
        <v>287.77875</v>
      </c>
      <c r="AI261" s="33">
        <f t="shared" si="97"/>
        <v>350</v>
      </c>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7"/>
      <c r="CK261" s="7"/>
      <c r="CL261" s="7"/>
      <c r="CM261" s="7"/>
      <c r="CN261" s="7"/>
      <c r="CO261" s="7"/>
      <c r="CP261" s="7"/>
      <c r="CQ261" s="7"/>
      <c r="CR261" s="7"/>
      <c r="CS261" s="7"/>
      <c r="CT261" s="7"/>
      <c r="CU261" s="7"/>
    </row>
    <row r="262" spans="1:99" s="8" customFormat="1" ht="15" customHeight="1">
      <c r="A262" s="120"/>
      <c r="B262" s="35">
        <v>99243</v>
      </c>
      <c r="C262" s="35">
        <v>99243</v>
      </c>
      <c r="D262" s="30" t="s">
        <v>315</v>
      </c>
      <c r="E262" s="39" t="s">
        <v>381</v>
      </c>
      <c r="F262" s="13">
        <v>350</v>
      </c>
      <c r="G262" s="33">
        <v>107.82</v>
      </c>
      <c r="H262" s="13" t="s">
        <v>316</v>
      </c>
      <c r="I262" s="40">
        <v>169.34</v>
      </c>
      <c r="J262" s="40">
        <v>118.19</v>
      </c>
      <c r="K262" s="13" t="s">
        <v>316</v>
      </c>
      <c r="L262" s="33">
        <f t="shared" si="109"/>
        <v>87.5</v>
      </c>
      <c r="M262" s="13" t="s">
        <v>316</v>
      </c>
      <c r="N262" s="40" t="s">
        <v>316</v>
      </c>
      <c r="O262" s="33">
        <f t="shared" si="85"/>
        <v>95.98</v>
      </c>
      <c r="P262" s="13" t="s">
        <v>316</v>
      </c>
      <c r="Q262" s="33">
        <f t="shared" si="86"/>
        <v>95.98</v>
      </c>
      <c r="R262" s="33">
        <f t="shared" si="87"/>
        <v>262.5</v>
      </c>
      <c r="S262" s="33">
        <f t="shared" si="107"/>
        <v>262.5</v>
      </c>
      <c r="T262" s="33">
        <f t="shared" si="88"/>
        <v>108.5</v>
      </c>
      <c r="U262" s="33">
        <f t="shared" si="89"/>
        <v>108.5</v>
      </c>
      <c r="V262" s="33">
        <f t="shared" si="90"/>
        <v>108.5</v>
      </c>
      <c r="W262" s="33">
        <v>95.98</v>
      </c>
      <c r="X262" s="13" t="s">
        <v>316</v>
      </c>
      <c r="Y262" s="45" t="s">
        <v>317</v>
      </c>
      <c r="Z262" s="40" t="str">
        <f t="shared" si="92"/>
        <v>NON COVERED</v>
      </c>
      <c r="AA262" s="33">
        <f t="shared" si="111"/>
        <v>95.98</v>
      </c>
      <c r="AB262" s="37">
        <f t="shared" si="93"/>
        <v>108.5</v>
      </c>
      <c r="AC262" s="37">
        <f t="shared" si="94"/>
        <v>227.5</v>
      </c>
      <c r="AD262" s="33">
        <f t="shared" si="112"/>
        <v>95.98</v>
      </c>
      <c r="AE262" s="31">
        <f t="shared" si="95"/>
        <v>108.5</v>
      </c>
      <c r="AF262" s="33">
        <f t="shared" si="113"/>
        <v>95.98</v>
      </c>
      <c r="AG262" s="38">
        <f t="shared" si="108"/>
        <v>287.77875</v>
      </c>
      <c r="AH262" s="32">
        <f t="shared" si="96"/>
        <v>287.77875</v>
      </c>
      <c r="AI262" s="33">
        <f t="shared" si="97"/>
        <v>350</v>
      </c>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7"/>
      <c r="CK262" s="7"/>
      <c r="CL262" s="7"/>
      <c r="CM262" s="7"/>
      <c r="CN262" s="7"/>
      <c r="CO262" s="7"/>
      <c r="CP262" s="7"/>
      <c r="CQ262" s="7"/>
      <c r="CR262" s="7"/>
      <c r="CS262" s="7"/>
      <c r="CT262" s="7"/>
      <c r="CU262" s="7"/>
    </row>
    <row r="263" spans="1:99" s="8" customFormat="1" ht="15">
      <c r="A263" s="120"/>
      <c r="B263" s="35">
        <v>99244</v>
      </c>
      <c r="C263" s="35">
        <v>99244</v>
      </c>
      <c r="D263" s="30" t="s">
        <v>315</v>
      </c>
      <c r="E263" s="39" t="s">
        <v>382</v>
      </c>
      <c r="F263" s="13">
        <v>497</v>
      </c>
      <c r="G263" s="33">
        <v>160.25</v>
      </c>
      <c r="H263" s="13" t="s">
        <v>316</v>
      </c>
      <c r="I263" s="40">
        <v>253.96</v>
      </c>
      <c r="J263" s="40">
        <v>177.25</v>
      </c>
      <c r="K263" s="13" t="s">
        <v>317</v>
      </c>
      <c r="L263" s="33">
        <f t="shared" si="109"/>
        <v>124.25</v>
      </c>
      <c r="M263" s="13" t="s">
        <v>316</v>
      </c>
      <c r="N263" s="40" t="s">
        <v>316</v>
      </c>
      <c r="O263" s="33">
        <f t="shared" si="85"/>
        <v>152.66</v>
      </c>
      <c r="P263" s="13" t="s">
        <v>316</v>
      </c>
      <c r="Q263" s="33">
        <f t="shared" si="86"/>
        <v>152.66</v>
      </c>
      <c r="R263" s="33">
        <f t="shared" si="87"/>
        <v>372.75</v>
      </c>
      <c r="S263" s="33">
        <f t="shared" si="107"/>
        <v>372.75</v>
      </c>
      <c r="T263" s="33">
        <f t="shared" si="88"/>
        <v>154.07</v>
      </c>
      <c r="U263" s="33">
        <f t="shared" si="89"/>
        <v>154.07</v>
      </c>
      <c r="V263" s="33">
        <f t="shared" si="90"/>
        <v>154.07</v>
      </c>
      <c r="W263" s="33">
        <v>152.66</v>
      </c>
      <c r="X263" s="13" t="s">
        <v>316</v>
      </c>
      <c r="Y263" s="45" t="s">
        <v>317</v>
      </c>
      <c r="Z263" s="40" t="str">
        <f t="shared" si="92"/>
        <v>NON COVERED</v>
      </c>
      <c r="AA263" s="33">
        <f t="shared" si="111"/>
        <v>152.66</v>
      </c>
      <c r="AB263" s="37">
        <f t="shared" si="93"/>
        <v>154.07</v>
      </c>
      <c r="AC263" s="37">
        <f t="shared" si="94"/>
        <v>323.05</v>
      </c>
      <c r="AD263" s="33">
        <f t="shared" si="112"/>
        <v>152.66</v>
      </c>
      <c r="AE263" s="31">
        <f t="shared" si="95"/>
        <v>154.07</v>
      </c>
      <c r="AF263" s="33">
        <f t="shared" si="113"/>
        <v>152.66</v>
      </c>
      <c r="AG263" s="38">
        <f t="shared" si="108"/>
        <v>408.645825</v>
      </c>
      <c r="AH263" s="32">
        <f t="shared" si="96"/>
        <v>408.645825</v>
      </c>
      <c r="AI263" s="33">
        <f t="shared" si="97"/>
        <v>497</v>
      </c>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7"/>
      <c r="CK263" s="7"/>
      <c r="CL263" s="7"/>
      <c r="CM263" s="7"/>
      <c r="CN263" s="7"/>
      <c r="CO263" s="7"/>
      <c r="CP263" s="7"/>
      <c r="CQ263" s="7"/>
      <c r="CR263" s="7"/>
      <c r="CS263" s="7"/>
      <c r="CT263" s="7"/>
      <c r="CU263" s="7"/>
    </row>
    <row r="264" spans="1:99" s="8" customFormat="1" ht="15">
      <c r="A264" s="120"/>
      <c r="B264" s="35">
        <v>99381</v>
      </c>
      <c r="C264" s="35">
        <v>99381</v>
      </c>
      <c r="D264" s="30" t="s">
        <v>315</v>
      </c>
      <c r="E264" s="39" t="s">
        <v>383</v>
      </c>
      <c r="F264" s="13">
        <v>273</v>
      </c>
      <c r="G264" s="33">
        <v>97.82</v>
      </c>
      <c r="H264" s="13" t="s">
        <v>316</v>
      </c>
      <c r="I264" s="40">
        <v>155.79</v>
      </c>
      <c r="J264" s="40">
        <v>108.73</v>
      </c>
      <c r="K264" s="13">
        <v>120.15</v>
      </c>
      <c r="L264" s="33">
        <f t="shared" si="109"/>
        <v>68.25</v>
      </c>
      <c r="M264" s="13" t="s">
        <v>316</v>
      </c>
      <c r="N264" s="33">
        <v>82.96</v>
      </c>
      <c r="O264" s="33">
        <f t="shared" si="85"/>
        <v>76.19</v>
      </c>
      <c r="P264" s="13" t="s">
        <v>316</v>
      </c>
      <c r="Q264" s="33">
        <f t="shared" si="86"/>
        <v>76.19</v>
      </c>
      <c r="R264" s="33">
        <f t="shared" si="87"/>
        <v>204.75</v>
      </c>
      <c r="S264" s="33">
        <f t="shared" si="107"/>
        <v>204.75</v>
      </c>
      <c r="T264" s="33">
        <f t="shared" si="88"/>
        <v>84.63</v>
      </c>
      <c r="U264" s="33">
        <f t="shared" si="89"/>
        <v>84.63</v>
      </c>
      <c r="V264" s="33">
        <f t="shared" si="90"/>
        <v>84.63</v>
      </c>
      <c r="W264" s="33">
        <v>76.19</v>
      </c>
      <c r="X264" s="13" t="s">
        <v>316</v>
      </c>
      <c r="Y264" s="42">
        <v>109.03</v>
      </c>
      <c r="Z264" s="40" t="str">
        <f t="shared" si="92"/>
        <v>NON COVERED</v>
      </c>
      <c r="AA264" s="33">
        <f t="shared" si="111"/>
        <v>76.19</v>
      </c>
      <c r="AB264" s="37">
        <f t="shared" si="93"/>
        <v>84.63</v>
      </c>
      <c r="AC264" s="37">
        <f t="shared" si="94"/>
        <v>177.45000000000002</v>
      </c>
      <c r="AD264" s="33">
        <f t="shared" si="112"/>
        <v>76.19</v>
      </c>
      <c r="AE264" s="31">
        <f t="shared" si="95"/>
        <v>84.63</v>
      </c>
      <c r="AF264" s="33">
        <f t="shared" si="113"/>
        <v>76.19</v>
      </c>
      <c r="AG264" s="38">
        <f t="shared" si="108"/>
        <v>224.467425</v>
      </c>
      <c r="AH264" s="32">
        <f t="shared" si="96"/>
        <v>224.467425</v>
      </c>
      <c r="AI264" s="33">
        <f t="shared" si="97"/>
        <v>273</v>
      </c>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7"/>
      <c r="CK264" s="7"/>
      <c r="CL264" s="7"/>
      <c r="CM264" s="7"/>
      <c r="CN264" s="7"/>
      <c r="CO264" s="7"/>
      <c r="CP264" s="7"/>
      <c r="CQ264" s="7"/>
      <c r="CR264" s="7"/>
      <c r="CS264" s="7"/>
      <c r="CT264" s="7"/>
      <c r="CU264" s="7"/>
    </row>
    <row r="265" spans="1:99" s="8" customFormat="1" ht="15">
      <c r="A265" s="120"/>
      <c r="B265" s="35">
        <v>99382</v>
      </c>
      <c r="C265" s="35">
        <v>99382</v>
      </c>
      <c r="D265" s="30" t="s">
        <v>315</v>
      </c>
      <c r="E265" s="39" t="s">
        <v>384</v>
      </c>
      <c r="F265" s="13">
        <v>292</v>
      </c>
      <c r="G265" s="33">
        <v>106.18</v>
      </c>
      <c r="H265" s="13" t="s">
        <v>316</v>
      </c>
      <c r="I265" s="40">
        <v>162.7</v>
      </c>
      <c r="J265" s="40">
        <v>113.56</v>
      </c>
      <c r="K265" s="13">
        <v>125.48</v>
      </c>
      <c r="L265" s="33">
        <f t="shared" si="109"/>
        <v>73</v>
      </c>
      <c r="M265" s="13" t="s">
        <v>316</v>
      </c>
      <c r="N265" s="33">
        <v>88.29</v>
      </c>
      <c r="O265" s="33">
        <f t="shared" si="85"/>
        <v>80.92</v>
      </c>
      <c r="P265" s="13" t="s">
        <v>316</v>
      </c>
      <c r="Q265" s="33">
        <f t="shared" si="86"/>
        <v>80.92</v>
      </c>
      <c r="R265" s="33">
        <f t="shared" si="87"/>
        <v>219</v>
      </c>
      <c r="S265" s="33">
        <f t="shared" si="107"/>
        <v>219</v>
      </c>
      <c r="T265" s="33">
        <f t="shared" si="88"/>
        <v>90.52</v>
      </c>
      <c r="U265" s="33">
        <f t="shared" si="89"/>
        <v>90.52</v>
      </c>
      <c r="V265" s="33">
        <f t="shared" si="90"/>
        <v>90.52</v>
      </c>
      <c r="W265" s="33">
        <v>80.92</v>
      </c>
      <c r="X265" s="13" t="s">
        <v>316</v>
      </c>
      <c r="Y265" s="42">
        <v>120</v>
      </c>
      <c r="Z265" s="40" t="str">
        <f t="shared" si="92"/>
        <v>NON COVERED</v>
      </c>
      <c r="AA265" s="33">
        <f t="shared" si="111"/>
        <v>80.92</v>
      </c>
      <c r="AB265" s="37">
        <f t="shared" si="93"/>
        <v>90.52</v>
      </c>
      <c r="AC265" s="37">
        <f t="shared" si="94"/>
        <v>189.8</v>
      </c>
      <c r="AD265" s="33">
        <f t="shared" si="112"/>
        <v>80.92</v>
      </c>
      <c r="AE265" s="31">
        <f t="shared" si="95"/>
        <v>90.52</v>
      </c>
      <c r="AF265" s="33">
        <f t="shared" si="113"/>
        <v>80.92</v>
      </c>
      <c r="AG265" s="38">
        <f t="shared" si="108"/>
        <v>240.0897</v>
      </c>
      <c r="AH265" s="32">
        <f t="shared" si="96"/>
        <v>240.0897</v>
      </c>
      <c r="AI265" s="33">
        <f t="shared" si="97"/>
        <v>292</v>
      </c>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7"/>
      <c r="CK265" s="7"/>
      <c r="CL265" s="7"/>
      <c r="CM265" s="7"/>
      <c r="CN265" s="7"/>
      <c r="CO265" s="7"/>
      <c r="CP265" s="7"/>
      <c r="CQ265" s="7"/>
      <c r="CR265" s="7"/>
      <c r="CS265" s="7"/>
      <c r="CT265" s="7"/>
      <c r="CU265" s="7"/>
    </row>
    <row r="266" spans="1:99" s="8" customFormat="1" ht="15">
      <c r="A266" s="120"/>
      <c r="B266" s="35">
        <v>99383</v>
      </c>
      <c r="C266" s="35">
        <v>99383</v>
      </c>
      <c r="D266" s="30" t="s">
        <v>315</v>
      </c>
      <c r="E266" s="39" t="s">
        <v>385</v>
      </c>
      <c r="F266" s="13">
        <v>311</v>
      </c>
      <c r="G266" s="33">
        <v>105.82</v>
      </c>
      <c r="H266" s="13" t="s">
        <v>316</v>
      </c>
      <c r="I266" s="40">
        <v>169.03</v>
      </c>
      <c r="J266" s="40">
        <v>117.97</v>
      </c>
      <c r="K266" s="13">
        <v>130.36</v>
      </c>
      <c r="L266" s="33">
        <f t="shared" si="109"/>
        <v>77.75</v>
      </c>
      <c r="M266" s="13" t="s">
        <v>316</v>
      </c>
      <c r="N266" s="33">
        <v>93.91</v>
      </c>
      <c r="O266" s="33">
        <f aca="true" t="shared" si="114" ref="O266:O278">W266</f>
        <v>85.78</v>
      </c>
      <c r="P266" s="13" t="s">
        <v>316</v>
      </c>
      <c r="Q266" s="33">
        <f aca="true" t="shared" si="115" ref="Q266:Q329">W266</f>
        <v>85.78</v>
      </c>
      <c r="R266" s="33">
        <f aca="true" t="shared" si="116" ref="R266:R278">F266*0.75</f>
        <v>233.25</v>
      </c>
      <c r="S266" s="33">
        <f t="shared" si="107"/>
        <v>233.25</v>
      </c>
      <c r="T266" s="33">
        <f aca="true" t="shared" si="117" ref="T266:T328">F266*0.31</f>
        <v>96.41</v>
      </c>
      <c r="U266" s="33">
        <f aca="true" t="shared" si="118" ref="U266:U278">F266*0.31</f>
        <v>96.41</v>
      </c>
      <c r="V266" s="33">
        <f aca="true" t="shared" si="119" ref="V266:V328">F266*0.31</f>
        <v>96.41</v>
      </c>
      <c r="W266" s="33">
        <v>85.78</v>
      </c>
      <c r="X266" s="13" t="s">
        <v>316</v>
      </c>
      <c r="Y266" s="42">
        <v>148.87</v>
      </c>
      <c r="Z266" s="40" t="str">
        <f aca="true" t="shared" si="120" ref="Z266:Z329">X266</f>
        <v>NON COVERED</v>
      </c>
      <c r="AA266" s="33">
        <f t="shared" si="111"/>
        <v>85.78</v>
      </c>
      <c r="AB266" s="37">
        <f aca="true" t="shared" si="121" ref="AB266:AB278">F266*0.31</f>
        <v>96.41</v>
      </c>
      <c r="AC266" s="37">
        <f aca="true" t="shared" si="122" ref="AC266:AC278">F266*0.65</f>
        <v>202.15</v>
      </c>
      <c r="AD266" s="33">
        <f t="shared" si="112"/>
        <v>85.78</v>
      </c>
      <c r="AE266" s="31">
        <f aca="true" t="shared" si="123" ref="AE266:AE278">F266*0.31</f>
        <v>96.41</v>
      </c>
      <c r="AF266" s="33">
        <f t="shared" si="113"/>
        <v>85.78</v>
      </c>
      <c r="AG266" s="38">
        <f t="shared" si="108"/>
        <v>255.711975</v>
      </c>
      <c r="AH266" s="32">
        <f aca="true" t="shared" si="124" ref="AH266:AH284">((F266*0.75)*0.0963)+(F266*0.75)</f>
        <v>255.711975</v>
      </c>
      <c r="AI266" s="33">
        <f aca="true" t="shared" si="125" ref="AI266:AI278">F266</f>
        <v>311</v>
      </c>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7"/>
      <c r="CK266" s="7"/>
      <c r="CL266" s="7"/>
      <c r="CM266" s="7"/>
      <c r="CN266" s="7"/>
      <c r="CO266" s="7"/>
      <c r="CP266" s="7"/>
      <c r="CQ266" s="7"/>
      <c r="CR266" s="7"/>
      <c r="CS266" s="7"/>
      <c r="CT266" s="7"/>
      <c r="CU266" s="7"/>
    </row>
    <row r="267" spans="1:99" s="8" customFormat="1" ht="15">
      <c r="A267" s="120"/>
      <c r="B267" s="35">
        <v>99384</v>
      </c>
      <c r="C267" s="35">
        <v>99384</v>
      </c>
      <c r="D267" s="30" t="s">
        <v>315</v>
      </c>
      <c r="E267" s="39" t="s">
        <v>386</v>
      </c>
      <c r="F267" s="13">
        <v>340</v>
      </c>
      <c r="G267" s="33">
        <v>114.9</v>
      </c>
      <c r="H267" s="13" t="s">
        <v>316</v>
      </c>
      <c r="I267" s="40">
        <v>190.04</v>
      </c>
      <c r="J267" s="40">
        <v>132.63</v>
      </c>
      <c r="K267" s="13">
        <v>146.56</v>
      </c>
      <c r="L267" s="33">
        <f t="shared" si="109"/>
        <v>85</v>
      </c>
      <c r="M267" s="13" t="s">
        <v>316</v>
      </c>
      <c r="N267" s="33">
        <v>110.1</v>
      </c>
      <c r="O267" s="33">
        <f t="shared" si="114"/>
        <v>101.15</v>
      </c>
      <c r="P267" s="13" t="s">
        <v>316</v>
      </c>
      <c r="Q267" s="33">
        <f t="shared" si="115"/>
        <v>101.15</v>
      </c>
      <c r="R267" s="33">
        <f t="shared" si="116"/>
        <v>255</v>
      </c>
      <c r="S267" s="33">
        <f t="shared" si="107"/>
        <v>255</v>
      </c>
      <c r="T267" s="33">
        <f t="shared" si="117"/>
        <v>105.4</v>
      </c>
      <c r="U267" s="33">
        <f t="shared" si="118"/>
        <v>105.4</v>
      </c>
      <c r="V267" s="33">
        <f t="shared" si="119"/>
        <v>105.4</v>
      </c>
      <c r="W267" s="33">
        <v>101.15</v>
      </c>
      <c r="X267" s="13" t="s">
        <v>316</v>
      </c>
      <c r="Y267" s="42">
        <v>168.46</v>
      </c>
      <c r="Z267" s="40" t="str">
        <f t="shared" si="120"/>
        <v>NON COVERED</v>
      </c>
      <c r="AA267" s="33">
        <f t="shared" si="111"/>
        <v>101.15</v>
      </c>
      <c r="AB267" s="37">
        <f t="shared" si="121"/>
        <v>105.4</v>
      </c>
      <c r="AC267" s="37">
        <f t="shared" si="122"/>
        <v>221</v>
      </c>
      <c r="AD267" s="33">
        <f t="shared" si="112"/>
        <v>101.15</v>
      </c>
      <c r="AE267" s="31">
        <f t="shared" si="123"/>
        <v>105.4</v>
      </c>
      <c r="AF267" s="33">
        <f t="shared" si="113"/>
        <v>101.15</v>
      </c>
      <c r="AG267" s="38">
        <f t="shared" si="108"/>
        <v>279.5565</v>
      </c>
      <c r="AH267" s="32">
        <f t="shared" si="124"/>
        <v>279.5565</v>
      </c>
      <c r="AI267" s="33">
        <f t="shared" si="125"/>
        <v>340</v>
      </c>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7"/>
      <c r="CK267" s="7"/>
      <c r="CL267" s="7"/>
      <c r="CM267" s="7"/>
      <c r="CN267" s="7"/>
      <c r="CO267" s="7"/>
      <c r="CP267" s="7"/>
      <c r="CQ267" s="7"/>
      <c r="CR267" s="7"/>
      <c r="CS267" s="7"/>
      <c r="CT267" s="7"/>
      <c r="CU267" s="7"/>
    </row>
    <row r="268" spans="1:99" s="8" customFormat="1" ht="15">
      <c r="A268" s="120"/>
      <c r="B268" s="35">
        <v>99385</v>
      </c>
      <c r="C268" s="35">
        <v>99385</v>
      </c>
      <c r="D268" s="30" t="s">
        <v>315</v>
      </c>
      <c r="E268" s="39" t="s">
        <v>387</v>
      </c>
      <c r="F268" s="13">
        <v>362</v>
      </c>
      <c r="G268" s="33">
        <v>114.9</v>
      </c>
      <c r="H268" s="13" t="s">
        <v>316</v>
      </c>
      <c r="I268" s="40">
        <v>184.71</v>
      </c>
      <c r="J268" s="40">
        <v>128.91</v>
      </c>
      <c r="K268" s="13">
        <v>142.45</v>
      </c>
      <c r="L268" s="33">
        <f t="shared" si="109"/>
        <v>90.5</v>
      </c>
      <c r="M268" s="24">
        <v>148</v>
      </c>
      <c r="N268" s="33">
        <v>105.63</v>
      </c>
      <c r="O268" s="33">
        <f t="shared" si="114"/>
        <v>97.25</v>
      </c>
      <c r="P268" s="13" t="s">
        <v>316</v>
      </c>
      <c r="Q268" s="33">
        <f t="shared" si="115"/>
        <v>97.25</v>
      </c>
      <c r="R268" s="33">
        <f t="shared" si="116"/>
        <v>271.5</v>
      </c>
      <c r="S268" s="33">
        <f t="shared" si="107"/>
        <v>271.5</v>
      </c>
      <c r="T268" s="33">
        <f t="shared" si="117"/>
        <v>112.22</v>
      </c>
      <c r="U268" s="33">
        <f t="shared" si="118"/>
        <v>112.22</v>
      </c>
      <c r="V268" s="33">
        <f t="shared" si="119"/>
        <v>112.22</v>
      </c>
      <c r="W268" s="33">
        <v>97.25</v>
      </c>
      <c r="X268" s="13" t="s">
        <v>316</v>
      </c>
      <c r="Y268" s="42">
        <v>130.66</v>
      </c>
      <c r="Z268" s="40" t="str">
        <f t="shared" si="120"/>
        <v>NON COVERED</v>
      </c>
      <c r="AA268" s="33">
        <f t="shared" si="111"/>
        <v>97.25</v>
      </c>
      <c r="AB268" s="37">
        <f t="shared" si="121"/>
        <v>112.22</v>
      </c>
      <c r="AC268" s="37">
        <f t="shared" si="122"/>
        <v>235.3</v>
      </c>
      <c r="AD268" s="33">
        <f t="shared" si="112"/>
        <v>97.25</v>
      </c>
      <c r="AE268" s="31">
        <f t="shared" si="123"/>
        <v>112.22</v>
      </c>
      <c r="AF268" s="33">
        <f t="shared" si="113"/>
        <v>97.25</v>
      </c>
      <c r="AG268" s="38">
        <f t="shared" si="108"/>
        <v>297.64545</v>
      </c>
      <c r="AH268" s="32">
        <f t="shared" si="124"/>
        <v>297.64545</v>
      </c>
      <c r="AI268" s="33">
        <f t="shared" si="125"/>
        <v>362</v>
      </c>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7"/>
      <c r="CK268" s="7"/>
      <c r="CL268" s="7"/>
      <c r="CM268" s="7"/>
      <c r="CN268" s="7"/>
      <c r="CO268" s="7"/>
      <c r="CP268" s="7"/>
      <c r="CQ268" s="7"/>
      <c r="CR268" s="7"/>
      <c r="CS268" s="7"/>
      <c r="CT268" s="7"/>
      <c r="CU268" s="7"/>
    </row>
    <row r="269" spans="1:99" s="8" customFormat="1" ht="15">
      <c r="A269" s="120"/>
      <c r="B269" s="35">
        <v>99386</v>
      </c>
      <c r="C269" s="35">
        <v>99386</v>
      </c>
      <c r="D269" s="30" t="s">
        <v>315</v>
      </c>
      <c r="E269" s="39" t="s">
        <v>388</v>
      </c>
      <c r="F269" s="13">
        <v>390</v>
      </c>
      <c r="G269" s="33">
        <v>133.76</v>
      </c>
      <c r="H269" s="13" t="s">
        <v>316</v>
      </c>
      <c r="I269" s="40">
        <v>213.87</v>
      </c>
      <c r="J269" s="40">
        <v>149.27</v>
      </c>
      <c r="K269" s="13">
        <v>164.94</v>
      </c>
      <c r="L269" s="33">
        <f t="shared" si="109"/>
        <v>97.5</v>
      </c>
      <c r="M269" s="25">
        <v>171.6</v>
      </c>
      <c r="N269" s="33">
        <v>128.48</v>
      </c>
      <c r="O269" s="33">
        <f t="shared" si="114"/>
        <v>117.95</v>
      </c>
      <c r="P269" s="13" t="s">
        <v>316</v>
      </c>
      <c r="Q269" s="33">
        <f t="shared" si="115"/>
        <v>117.95</v>
      </c>
      <c r="R269" s="33">
        <f t="shared" si="116"/>
        <v>292.5</v>
      </c>
      <c r="S269" s="33">
        <f t="shared" si="107"/>
        <v>292.5</v>
      </c>
      <c r="T269" s="33">
        <f t="shared" si="117"/>
        <v>120.9</v>
      </c>
      <c r="U269" s="33">
        <f t="shared" si="118"/>
        <v>120.9</v>
      </c>
      <c r="V269" s="33">
        <f t="shared" si="119"/>
        <v>120.9</v>
      </c>
      <c r="W269" s="33">
        <v>117.95</v>
      </c>
      <c r="X269" s="13" t="s">
        <v>316</v>
      </c>
      <c r="Y269" s="42">
        <v>177.06</v>
      </c>
      <c r="Z269" s="40" t="str">
        <f t="shared" si="120"/>
        <v>NON COVERED</v>
      </c>
      <c r="AA269" s="33">
        <f t="shared" si="111"/>
        <v>117.95</v>
      </c>
      <c r="AB269" s="37">
        <f t="shared" si="121"/>
        <v>120.9</v>
      </c>
      <c r="AC269" s="37">
        <f t="shared" si="122"/>
        <v>253.5</v>
      </c>
      <c r="AD269" s="33">
        <f t="shared" si="112"/>
        <v>117.95</v>
      </c>
      <c r="AE269" s="31">
        <f t="shared" si="123"/>
        <v>120.9</v>
      </c>
      <c r="AF269" s="33">
        <f t="shared" si="113"/>
        <v>117.95</v>
      </c>
      <c r="AG269" s="38">
        <f t="shared" si="108"/>
        <v>320.66775</v>
      </c>
      <c r="AH269" s="32">
        <f t="shared" si="124"/>
        <v>320.66775</v>
      </c>
      <c r="AI269" s="33">
        <f t="shared" si="125"/>
        <v>390</v>
      </c>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7"/>
      <c r="CK269" s="7"/>
      <c r="CL269" s="7"/>
      <c r="CM269" s="7"/>
      <c r="CN269" s="7"/>
      <c r="CO269" s="7"/>
      <c r="CP269" s="7"/>
      <c r="CQ269" s="7"/>
      <c r="CR269" s="7"/>
      <c r="CS269" s="7"/>
      <c r="CT269" s="7"/>
      <c r="CU269" s="7"/>
    </row>
    <row r="270" spans="1:99" s="8" customFormat="1" ht="15">
      <c r="A270" s="120"/>
      <c r="B270" s="35">
        <v>99391</v>
      </c>
      <c r="C270" s="35">
        <v>99391</v>
      </c>
      <c r="D270" s="30" t="s">
        <v>315</v>
      </c>
      <c r="E270" s="39" t="s">
        <v>389</v>
      </c>
      <c r="F270" s="13">
        <v>199</v>
      </c>
      <c r="G270" s="33">
        <v>117.05</v>
      </c>
      <c r="H270" s="13" t="s">
        <v>316</v>
      </c>
      <c r="I270" s="40">
        <v>139.95</v>
      </c>
      <c r="J270" s="40">
        <v>97.68</v>
      </c>
      <c r="K270" s="13">
        <v>107.93</v>
      </c>
      <c r="L270" s="33">
        <f t="shared" si="109"/>
        <v>49.75</v>
      </c>
      <c r="M270" s="13" t="s">
        <v>316</v>
      </c>
      <c r="N270" s="33">
        <v>75.53</v>
      </c>
      <c r="O270" s="33">
        <f t="shared" si="114"/>
        <v>69.56</v>
      </c>
      <c r="P270" s="13" t="s">
        <v>316</v>
      </c>
      <c r="Q270" s="33">
        <f t="shared" si="115"/>
        <v>69.56</v>
      </c>
      <c r="R270" s="33">
        <f t="shared" si="116"/>
        <v>149.25</v>
      </c>
      <c r="S270" s="33">
        <f t="shared" si="107"/>
        <v>149.25</v>
      </c>
      <c r="T270" s="33">
        <f t="shared" si="117"/>
        <v>61.69</v>
      </c>
      <c r="U270" s="33">
        <f t="shared" si="118"/>
        <v>61.69</v>
      </c>
      <c r="V270" s="33">
        <f t="shared" si="119"/>
        <v>61.69</v>
      </c>
      <c r="W270" s="33">
        <v>69.56</v>
      </c>
      <c r="X270" s="13" t="s">
        <v>316</v>
      </c>
      <c r="Y270" s="42">
        <v>144.8</v>
      </c>
      <c r="Z270" s="40" t="str">
        <f t="shared" si="120"/>
        <v>NON COVERED</v>
      </c>
      <c r="AA270" s="33">
        <f t="shared" si="111"/>
        <v>69.56</v>
      </c>
      <c r="AB270" s="37">
        <f t="shared" si="121"/>
        <v>61.69</v>
      </c>
      <c r="AC270" s="37">
        <f t="shared" si="122"/>
        <v>129.35</v>
      </c>
      <c r="AD270" s="33">
        <f t="shared" si="112"/>
        <v>69.56</v>
      </c>
      <c r="AE270" s="31">
        <f t="shared" si="123"/>
        <v>61.69</v>
      </c>
      <c r="AF270" s="33">
        <f t="shared" si="113"/>
        <v>69.56</v>
      </c>
      <c r="AG270" s="38">
        <f t="shared" si="108"/>
        <v>163.622775</v>
      </c>
      <c r="AH270" s="32">
        <f t="shared" si="124"/>
        <v>163.622775</v>
      </c>
      <c r="AI270" s="33">
        <f t="shared" si="125"/>
        <v>199</v>
      </c>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7"/>
      <c r="CK270" s="7"/>
      <c r="CL270" s="7"/>
      <c r="CM270" s="7"/>
      <c r="CN270" s="7"/>
      <c r="CO270" s="7"/>
      <c r="CP270" s="7"/>
      <c r="CQ270" s="7"/>
      <c r="CR270" s="7"/>
      <c r="CS270" s="7"/>
      <c r="CT270" s="7"/>
      <c r="CU270" s="7"/>
    </row>
    <row r="271" spans="1:99" s="8" customFormat="1" ht="15">
      <c r="A271" s="120"/>
      <c r="B271" s="35">
        <v>99392</v>
      </c>
      <c r="C271" s="35">
        <v>99392</v>
      </c>
      <c r="D271" s="30" t="s">
        <v>315</v>
      </c>
      <c r="E271" s="39" t="s">
        <v>390</v>
      </c>
      <c r="F271" s="13">
        <v>215</v>
      </c>
      <c r="G271" s="33">
        <v>91.8</v>
      </c>
      <c r="H271" s="13" t="s">
        <v>316</v>
      </c>
      <c r="I271" s="40">
        <v>149.59</v>
      </c>
      <c r="J271" s="40">
        <v>104.4</v>
      </c>
      <c r="K271" s="13">
        <v>115.36</v>
      </c>
      <c r="L271" s="33">
        <f t="shared" si="109"/>
        <v>53.75</v>
      </c>
      <c r="M271" s="13" t="s">
        <v>316</v>
      </c>
      <c r="N271" s="33">
        <v>82.96</v>
      </c>
      <c r="O271" s="33">
        <f t="shared" si="114"/>
        <v>76.19</v>
      </c>
      <c r="P271" s="13" t="s">
        <v>316</v>
      </c>
      <c r="Q271" s="33">
        <f t="shared" si="115"/>
        <v>76.19</v>
      </c>
      <c r="R271" s="33">
        <f t="shared" si="116"/>
        <v>161.25</v>
      </c>
      <c r="S271" s="33">
        <f t="shared" si="107"/>
        <v>161.25</v>
      </c>
      <c r="T271" s="33">
        <f t="shared" si="117"/>
        <v>66.65</v>
      </c>
      <c r="U271" s="33">
        <f t="shared" si="118"/>
        <v>66.65</v>
      </c>
      <c r="V271" s="33">
        <f t="shared" si="119"/>
        <v>66.65</v>
      </c>
      <c r="W271" s="33">
        <v>76.19</v>
      </c>
      <c r="X271" s="13" t="s">
        <v>316</v>
      </c>
      <c r="Y271" s="42">
        <v>104.91</v>
      </c>
      <c r="Z271" s="40" t="str">
        <f t="shared" si="120"/>
        <v>NON COVERED</v>
      </c>
      <c r="AA271" s="33">
        <f t="shared" si="111"/>
        <v>76.19</v>
      </c>
      <c r="AB271" s="37">
        <f t="shared" si="121"/>
        <v>66.65</v>
      </c>
      <c r="AC271" s="37">
        <f t="shared" si="122"/>
        <v>139.75</v>
      </c>
      <c r="AD271" s="33">
        <f t="shared" si="112"/>
        <v>76.19</v>
      </c>
      <c r="AE271" s="31">
        <f t="shared" si="123"/>
        <v>66.65</v>
      </c>
      <c r="AF271" s="33">
        <f t="shared" si="113"/>
        <v>76.19</v>
      </c>
      <c r="AG271" s="38">
        <f t="shared" si="108"/>
        <v>176.778375</v>
      </c>
      <c r="AH271" s="32">
        <f t="shared" si="124"/>
        <v>176.778375</v>
      </c>
      <c r="AI271" s="33">
        <f t="shared" si="125"/>
        <v>215</v>
      </c>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7"/>
      <c r="CK271" s="7"/>
      <c r="CL271" s="7"/>
      <c r="CM271" s="7"/>
      <c r="CN271" s="7"/>
      <c r="CO271" s="7"/>
      <c r="CP271" s="7"/>
      <c r="CQ271" s="7"/>
      <c r="CR271" s="7"/>
      <c r="CS271" s="7"/>
      <c r="CT271" s="7"/>
      <c r="CU271" s="7"/>
    </row>
    <row r="272" spans="1:99" s="8" customFormat="1" ht="15">
      <c r="A272" s="120"/>
      <c r="B272" s="35">
        <v>99393</v>
      </c>
      <c r="C272" s="35">
        <v>99393</v>
      </c>
      <c r="D272" s="30" t="s">
        <v>315</v>
      </c>
      <c r="E272" s="39" t="s">
        <v>391</v>
      </c>
      <c r="F272" s="13">
        <v>236</v>
      </c>
      <c r="G272" s="33">
        <v>91.45</v>
      </c>
      <c r="H272" s="13" t="s">
        <v>316</v>
      </c>
      <c r="I272" s="40">
        <v>149.11</v>
      </c>
      <c r="J272" s="40">
        <v>104.07</v>
      </c>
      <c r="K272" s="13">
        <v>115</v>
      </c>
      <c r="L272" s="33">
        <f t="shared" si="109"/>
        <v>59</v>
      </c>
      <c r="M272" s="13" t="s">
        <v>316</v>
      </c>
      <c r="N272" s="33">
        <v>82.96</v>
      </c>
      <c r="O272" s="33">
        <f t="shared" si="114"/>
        <v>76.19</v>
      </c>
      <c r="P272" s="13" t="s">
        <v>316</v>
      </c>
      <c r="Q272" s="33">
        <f t="shared" si="115"/>
        <v>76.19</v>
      </c>
      <c r="R272" s="33">
        <f t="shared" si="116"/>
        <v>177</v>
      </c>
      <c r="S272" s="33">
        <f t="shared" si="107"/>
        <v>177</v>
      </c>
      <c r="T272" s="33">
        <f t="shared" si="117"/>
        <v>73.16</v>
      </c>
      <c r="U272" s="33">
        <f t="shared" si="118"/>
        <v>73.16</v>
      </c>
      <c r="V272" s="33">
        <f t="shared" si="119"/>
        <v>73.16</v>
      </c>
      <c r="W272" s="33">
        <v>76.19</v>
      </c>
      <c r="X272" s="13" t="s">
        <v>316</v>
      </c>
      <c r="Y272" s="42">
        <v>104.56</v>
      </c>
      <c r="Z272" s="40" t="str">
        <f t="shared" si="120"/>
        <v>NON COVERED</v>
      </c>
      <c r="AA272" s="33">
        <f t="shared" si="111"/>
        <v>76.19</v>
      </c>
      <c r="AB272" s="37">
        <f t="shared" si="121"/>
        <v>73.16</v>
      </c>
      <c r="AC272" s="37">
        <f t="shared" si="122"/>
        <v>153.4</v>
      </c>
      <c r="AD272" s="33">
        <f t="shared" si="112"/>
        <v>76.19</v>
      </c>
      <c r="AE272" s="31">
        <f t="shared" si="123"/>
        <v>73.16</v>
      </c>
      <c r="AF272" s="33">
        <f t="shared" si="113"/>
        <v>76.19</v>
      </c>
      <c r="AG272" s="38">
        <f t="shared" si="108"/>
        <v>194.0451</v>
      </c>
      <c r="AH272" s="32">
        <f t="shared" si="124"/>
        <v>194.0451</v>
      </c>
      <c r="AI272" s="33">
        <f t="shared" si="125"/>
        <v>236</v>
      </c>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7"/>
      <c r="CK272" s="7"/>
      <c r="CL272" s="7"/>
      <c r="CM272" s="7"/>
      <c r="CN272" s="7"/>
      <c r="CO272" s="7"/>
      <c r="CP272" s="7"/>
      <c r="CQ272" s="7"/>
      <c r="CR272" s="7"/>
      <c r="CS272" s="7"/>
      <c r="CT272" s="7"/>
      <c r="CU272" s="7"/>
    </row>
    <row r="273" spans="1:99" s="8" customFormat="1" ht="15">
      <c r="A273" s="120"/>
      <c r="B273" s="35">
        <v>99394</v>
      </c>
      <c r="C273" s="35">
        <v>99394</v>
      </c>
      <c r="D273" s="30" t="s">
        <v>315</v>
      </c>
      <c r="E273" s="39" t="s">
        <v>392</v>
      </c>
      <c r="F273" s="13">
        <v>276</v>
      </c>
      <c r="G273" s="33">
        <v>116.24</v>
      </c>
      <c r="H273" s="13" t="s">
        <v>316</v>
      </c>
      <c r="I273" s="40">
        <v>163.3</v>
      </c>
      <c r="J273" s="40">
        <v>113.98</v>
      </c>
      <c r="K273" s="13">
        <v>125.94</v>
      </c>
      <c r="L273" s="33">
        <f t="shared" si="109"/>
        <v>69</v>
      </c>
      <c r="M273" s="13" t="s">
        <v>316</v>
      </c>
      <c r="N273" s="33">
        <v>93.91</v>
      </c>
      <c r="O273" s="33">
        <f t="shared" si="114"/>
        <v>85.78</v>
      </c>
      <c r="P273" s="13" t="s">
        <v>316</v>
      </c>
      <c r="Q273" s="33">
        <f t="shared" si="115"/>
        <v>85.78</v>
      </c>
      <c r="R273" s="33">
        <f t="shared" si="116"/>
        <v>207</v>
      </c>
      <c r="S273" s="33">
        <f t="shared" si="107"/>
        <v>207</v>
      </c>
      <c r="T273" s="33">
        <f t="shared" si="117"/>
        <v>85.56</v>
      </c>
      <c r="U273" s="33">
        <f t="shared" si="118"/>
        <v>85.56</v>
      </c>
      <c r="V273" s="33">
        <f t="shared" si="119"/>
        <v>85.56</v>
      </c>
      <c r="W273" s="33">
        <v>85.78</v>
      </c>
      <c r="X273" s="13" t="s">
        <v>316</v>
      </c>
      <c r="Y273" s="42">
        <v>145.67</v>
      </c>
      <c r="Z273" s="40" t="str">
        <f t="shared" si="120"/>
        <v>NON COVERED</v>
      </c>
      <c r="AA273" s="33">
        <f t="shared" si="111"/>
        <v>85.78</v>
      </c>
      <c r="AB273" s="37">
        <f t="shared" si="121"/>
        <v>85.56</v>
      </c>
      <c r="AC273" s="37">
        <f t="shared" si="122"/>
        <v>179.4</v>
      </c>
      <c r="AD273" s="33">
        <f t="shared" si="112"/>
        <v>85.78</v>
      </c>
      <c r="AE273" s="31">
        <f t="shared" si="123"/>
        <v>85.56</v>
      </c>
      <c r="AF273" s="33">
        <f t="shared" si="113"/>
        <v>85.78</v>
      </c>
      <c r="AG273" s="38">
        <f t="shared" si="108"/>
        <v>226.9341</v>
      </c>
      <c r="AH273" s="32">
        <f t="shared" si="124"/>
        <v>226.9341</v>
      </c>
      <c r="AI273" s="33">
        <f t="shared" si="125"/>
        <v>276</v>
      </c>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7"/>
      <c r="CK273" s="7"/>
      <c r="CL273" s="7"/>
      <c r="CM273" s="7"/>
      <c r="CN273" s="7"/>
      <c r="CO273" s="7"/>
      <c r="CP273" s="7"/>
      <c r="CQ273" s="7"/>
      <c r="CR273" s="7"/>
      <c r="CS273" s="7"/>
      <c r="CT273" s="7"/>
      <c r="CU273" s="7"/>
    </row>
    <row r="274" spans="1:99" s="8" customFormat="1" ht="15">
      <c r="A274" s="120"/>
      <c r="B274" s="35">
        <v>99395</v>
      </c>
      <c r="C274" s="35">
        <v>99395</v>
      </c>
      <c r="D274" s="30" t="s">
        <v>315</v>
      </c>
      <c r="E274" s="39" t="s">
        <v>393</v>
      </c>
      <c r="F274" s="13">
        <v>282</v>
      </c>
      <c r="G274" s="33">
        <v>100.52</v>
      </c>
      <c r="H274" s="13" t="s">
        <v>316</v>
      </c>
      <c r="I274" s="40">
        <v>166.76</v>
      </c>
      <c r="J274" s="40">
        <v>116.39</v>
      </c>
      <c r="K274" s="13">
        <v>128.61</v>
      </c>
      <c r="L274" s="33">
        <f t="shared" si="109"/>
        <v>70.5</v>
      </c>
      <c r="M274" s="26">
        <v>107.16</v>
      </c>
      <c r="N274" s="33">
        <v>96.57</v>
      </c>
      <c r="O274" s="33">
        <f t="shared" si="114"/>
        <v>88.26</v>
      </c>
      <c r="P274" s="13" t="s">
        <v>316</v>
      </c>
      <c r="Q274" s="33">
        <f t="shared" si="115"/>
        <v>88.26</v>
      </c>
      <c r="R274" s="33">
        <f t="shared" si="116"/>
        <v>211.5</v>
      </c>
      <c r="S274" s="33">
        <f t="shared" si="107"/>
        <v>211.5</v>
      </c>
      <c r="T274" s="33">
        <f t="shared" si="117"/>
        <v>87.42</v>
      </c>
      <c r="U274" s="33">
        <f t="shared" si="118"/>
        <v>87.42</v>
      </c>
      <c r="V274" s="33">
        <f t="shared" si="119"/>
        <v>87.42</v>
      </c>
      <c r="W274" s="33">
        <v>88.26</v>
      </c>
      <c r="X274" s="13" t="s">
        <v>316</v>
      </c>
      <c r="Y274" s="42">
        <v>100.17</v>
      </c>
      <c r="Z274" s="40" t="str">
        <f t="shared" si="120"/>
        <v>NON COVERED</v>
      </c>
      <c r="AA274" s="33">
        <f t="shared" si="111"/>
        <v>88.26</v>
      </c>
      <c r="AB274" s="37">
        <f t="shared" si="121"/>
        <v>87.42</v>
      </c>
      <c r="AC274" s="37">
        <f>F274*0.65</f>
        <v>183.3</v>
      </c>
      <c r="AD274" s="33">
        <f t="shared" si="112"/>
        <v>88.26</v>
      </c>
      <c r="AE274" s="31">
        <f t="shared" si="123"/>
        <v>87.42</v>
      </c>
      <c r="AF274" s="33">
        <f t="shared" si="113"/>
        <v>88.26</v>
      </c>
      <c r="AG274" s="38">
        <f t="shared" si="108"/>
        <v>231.86745</v>
      </c>
      <c r="AH274" s="32">
        <f t="shared" si="124"/>
        <v>231.86745</v>
      </c>
      <c r="AI274" s="33">
        <f t="shared" si="125"/>
        <v>282</v>
      </c>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7"/>
      <c r="CK274" s="7"/>
      <c r="CL274" s="7"/>
      <c r="CM274" s="7"/>
      <c r="CN274" s="7"/>
      <c r="CO274" s="7"/>
      <c r="CP274" s="7"/>
      <c r="CQ274" s="7"/>
      <c r="CR274" s="7"/>
      <c r="CS274" s="7"/>
      <c r="CT274" s="7"/>
      <c r="CU274" s="7"/>
    </row>
    <row r="275" spans="1:99" s="8" customFormat="1" ht="15">
      <c r="A275" s="120"/>
      <c r="B275" s="35">
        <v>99396</v>
      </c>
      <c r="C275" s="35">
        <v>99396</v>
      </c>
      <c r="D275" s="30" t="s">
        <v>315</v>
      </c>
      <c r="E275" s="39" t="s">
        <v>394</v>
      </c>
      <c r="F275" s="13">
        <v>311</v>
      </c>
      <c r="G275" s="33">
        <v>126.59</v>
      </c>
      <c r="H275" s="13" t="s">
        <v>316</v>
      </c>
      <c r="I275" s="40">
        <v>177.5</v>
      </c>
      <c r="J275" s="40">
        <v>123.88</v>
      </c>
      <c r="K275" s="13">
        <v>136.89</v>
      </c>
      <c r="L275" s="33">
        <f t="shared" si="109"/>
        <v>77.75</v>
      </c>
      <c r="M275" s="26">
        <v>115.16</v>
      </c>
      <c r="N275" s="33">
        <v>104.85</v>
      </c>
      <c r="O275" s="33">
        <f t="shared" si="114"/>
        <v>95.95</v>
      </c>
      <c r="P275" s="13" t="s">
        <v>316</v>
      </c>
      <c r="Q275" s="33">
        <f t="shared" si="115"/>
        <v>95.95</v>
      </c>
      <c r="R275" s="33">
        <f t="shared" si="116"/>
        <v>233.25</v>
      </c>
      <c r="S275" s="33">
        <f t="shared" si="107"/>
        <v>233.25</v>
      </c>
      <c r="T275" s="33">
        <f t="shared" si="117"/>
        <v>96.41</v>
      </c>
      <c r="U275" s="33">
        <f t="shared" si="118"/>
        <v>96.41</v>
      </c>
      <c r="V275" s="33">
        <f t="shared" si="119"/>
        <v>96.41</v>
      </c>
      <c r="W275" s="33">
        <v>95.95</v>
      </c>
      <c r="X275" s="13" t="s">
        <v>316</v>
      </c>
      <c r="Y275" s="42">
        <v>158.91</v>
      </c>
      <c r="Z275" s="40" t="str">
        <f t="shared" si="120"/>
        <v>NON COVERED</v>
      </c>
      <c r="AA275" s="33">
        <f t="shared" si="111"/>
        <v>95.95</v>
      </c>
      <c r="AB275" s="37">
        <f t="shared" si="121"/>
        <v>96.41</v>
      </c>
      <c r="AC275" s="37">
        <f t="shared" si="122"/>
        <v>202.15</v>
      </c>
      <c r="AD275" s="33">
        <f t="shared" si="112"/>
        <v>95.95</v>
      </c>
      <c r="AE275" s="31">
        <f t="shared" si="123"/>
        <v>96.41</v>
      </c>
      <c r="AF275" s="33">
        <f t="shared" si="113"/>
        <v>95.95</v>
      </c>
      <c r="AG275" s="38">
        <f t="shared" si="108"/>
        <v>255.711975</v>
      </c>
      <c r="AH275" s="32">
        <f t="shared" si="124"/>
        <v>255.711975</v>
      </c>
      <c r="AI275" s="33">
        <f t="shared" si="125"/>
        <v>311</v>
      </c>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7"/>
      <c r="CK275" s="7"/>
      <c r="CL275" s="7"/>
      <c r="CM275" s="7"/>
      <c r="CN275" s="7"/>
      <c r="CO275" s="7"/>
      <c r="CP275" s="7"/>
      <c r="CQ275" s="7"/>
      <c r="CR275" s="7"/>
      <c r="CS275" s="7"/>
      <c r="CT275" s="7"/>
      <c r="CU275" s="7"/>
    </row>
    <row r="276" spans="1:99" s="8" customFormat="1" ht="15">
      <c r="A276" s="120"/>
      <c r="B276" s="35">
        <v>99406</v>
      </c>
      <c r="C276" s="35">
        <v>99406</v>
      </c>
      <c r="D276" s="30" t="s">
        <v>315</v>
      </c>
      <c r="E276" s="39" t="s">
        <v>395</v>
      </c>
      <c r="F276" s="13">
        <v>41</v>
      </c>
      <c r="G276" s="33">
        <v>14.29</v>
      </c>
      <c r="H276" s="13">
        <v>15.11</v>
      </c>
      <c r="I276" s="40">
        <v>21.82</v>
      </c>
      <c r="J276" s="40">
        <v>15.23</v>
      </c>
      <c r="K276" s="13">
        <v>16.83</v>
      </c>
      <c r="L276" s="33">
        <f t="shared" si="109"/>
        <v>10.25</v>
      </c>
      <c r="M276" s="13">
        <v>15.11</v>
      </c>
      <c r="N276" s="33">
        <v>13.52</v>
      </c>
      <c r="O276" s="33">
        <f t="shared" si="114"/>
        <v>11.95</v>
      </c>
      <c r="P276" s="13">
        <v>15.11</v>
      </c>
      <c r="Q276" s="33">
        <f t="shared" si="115"/>
        <v>11.95</v>
      </c>
      <c r="R276" s="33">
        <f t="shared" si="116"/>
        <v>30.75</v>
      </c>
      <c r="S276" s="33">
        <f t="shared" si="107"/>
        <v>30.75</v>
      </c>
      <c r="T276" s="33">
        <f t="shared" si="117"/>
        <v>12.709999999999999</v>
      </c>
      <c r="U276" s="33">
        <f t="shared" si="118"/>
        <v>12.709999999999999</v>
      </c>
      <c r="V276" s="33">
        <f t="shared" si="119"/>
        <v>12.709999999999999</v>
      </c>
      <c r="W276" s="33">
        <v>11.95</v>
      </c>
      <c r="X276" s="13">
        <v>15.11</v>
      </c>
      <c r="Y276" s="42">
        <f>X276*1.47</f>
        <v>22.2117</v>
      </c>
      <c r="Z276" s="33">
        <f t="shared" si="120"/>
        <v>15.11</v>
      </c>
      <c r="AA276" s="33">
        <f t="shared" si="111"/>
        <v>11.95</v>
      </c>
      <c r="AB276" s="37">
        <f t="shared" si="121"/>
        <v>12.709999999999999</v>
      </c>
      <c r="AC276" s="37">
        <f t="shared" si="122"/>
        <v>26.650000000000002</v>
      </c>
      <c r="AD276" s="33">
        <f t="shared" si="112"/>
        <v>11.95</v>
      </c>
      <c r="AE276" s="31">
        <f t="shared" si="123"/>
        <v>12.709999999999999</v>
      </c>
      <c r="AF276" s="33">
        <f t="shared" si="113"/>
        <v>11.95</v>
      </c>
      <c r="AG276" s="38">
        <f t="shared" si="108"/>
        <v>33.711225</v>
      </c>
      <c r="AH276" s="32">
        <f t="shared" si="124"/>
        <v>33.711225</v>
      </c>
      <c r="AI276" s="33">
        <f t="shared" si="125"/>
        <v>41</v>
      </c>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7"/>
      <c r="CK276" s="7"/>
      <c r="CL276" s="7"/>
      <c r="CM276" s="7"/>
      <c r="CN276" s="7"/>
      <c r="CO276" s="7"/>
      <c r="CP276" s="7"/>
      <c r="CQ276" s="7"/>
      <c r="CR276" s="7"/>
      <c r="CS276" s="7"/>
      <c r="CT276" s="7"/>
      <c r="CU276" s="7"/>
    </row>
    <row r="277" spans="1:99" s="8" customFormat="1" ht="15">
      <c r="A277" s="120"/>
      <c r="B277" s="35">
        <v>99407</v>
      </c>
      <c r="C277" s="35">
        <v>99407</v>
      </c>
      <c r="D277" s="30" t="s">
        <v>315</v>
      </c>
      <c r="E277" s="39" t="s">
        <v>396</v>
      </c>
      <c r="F277" s="13">
        <v>75</v>
      </c>
      <c r="G277" s="33">
        <v>27.73</v>
      </c>
      <c r="H277" s="13">
        <v>27.93</v>
      </c>
      <c r="I277" s="40">
        <v>40.35</v>
      </c>
      <c r="J277" s="40">
        <v>28.16</v>
      </c>
      <c r="K277" s="13">
        <v>31.12</v>
      </c>
      <c r="L277" s="33">
        <f t="shared" si="109"/>
        <v>18.75</v>
      </c>
      <c r="M277" s="13">
        <v>27.93</v>
      </c>
      <c r="N277" s="33">
        <v>27.8</v>
      </c>
      <c r="O277" s="33">
        <f t="shared" si="114"/>
        <v>25.2</v>
      </c>
      <c r="P277" s="13">
        <v>27.93</v>
      </c>
      <c r="Q277" s="33">
        <f t="shared" si="115"/>
        <v>25.2</v>
      </c>
      <c r="R277" s="33">
        <f t="shared" si="116"/>
        <v>56.25</v>
      </c>
      <c r="S277" s="33">
        <f t="shared" si="107"/>
        <v>56.25</v>
      </c>
      <c r="T277" s="33">
        <f t="shared" si="117"/>
        <v>23.25</v>
      </c>
      <c r="U277" s="33">
        <f t="shared" si="118"/>
        <v>23.25</v>
      </c>
      <c r="V277" s="33">
        <f t="shared" si="119"/>
        <v>23.25</v>
      </c>
      <c r="W277" s="33">
        <v>25.2</v>
      </c>
      <c r="X277" s="13">
        <v>27.93</v>
      </c>
      <c r="Y277" s="42">
        <f>X277*1.47</f>
        <v>41.0571</v>
      </c>
      <c r="Z277" s="33">
        <f t="shared" si="120"/>
        <v>27.93</v>
      </c>
      <c r="AA277" s="33">
        <f t="shared" si="111"/>
        <v>25.2</v>
      </c>
      <c r="AB277" s="37">
        <f t="shared" si="121"/>
        <v>23.25</v>
      </c>
      <c r="AC277" s="37">
        <f t="shared" si="122"/>
        <v>48.75</v>
      </c>
      <c r="AD277" s="33">
        <f t="shared" si="112"/>
        <v>25.2</v>
      </c>
      <c r="AE277" s="31">
        <f t="shared" si="123"/>
        <v>23.25</v>
      </c>
      <c r="AF277" s="33">
        <f t="shared" si="113"/>
        <v>25.2</v>
      </c>
      <c r="AG277" s="38">
        <f t="shared" si="108"/>
        <v>61.666875</v>
      </c>
      <c r="AH277" s="32">
        <f t="shared" si="124"/>
        <v>61.666875</v>
      </c>
      <c r="AI277" s="33">
        <f t="shared" si="125"/>
        <v>75</v>
      </c>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7"/>
      <c r="CK277" s="7"/>
      <c r="CL277" s="7"/>
      <c r="CM277" s="7"/>
      <c r="CN277" s="7"/>
      <c r="CO277" s="7"/>
      <c r="CP277" s="7"/>
      <c r="CQ277" s="7"/>
      <c r="CR277" s="7"/>
      <c r="CS277" s="7"/>
      <c r="CT277" s="7"/>
      <c r="CU277" s="7"/>
    </row>
    <row r="278" spans="1:99" s="8" customFormat="1" ht="15.75" thickBot="1">
      <c r="A278" s="120"/>
      <c r="B278" s="35">
        <v>99497</v>
      </c>
      <c r="C278" s="35">
        <v>99497</v>
      </c>
      <c r="D278" s="46" t="s">
        <v>315</v>
      </c>
      <c r="E278" s="47" t="s">
        <v>397</v>
      </c>
      <c r="F278" s="13">
        <v>263</v>
      </c>
      <c r="G278" s="37">
        <v>78.49</v>
      </c>
      <c r="H278" s="13">
        <v>83.26</v>
      </c>
      <c r="I278" s="48">
        <v>119.81</v>
      </c>
      <c r="J278" s="48">
        <v>83.62</v>
      </c>
      <c r="K278" s="13">
        <v>86.34</v>
      </c>
      <c r="L278" s="33">
        <f t="shared" si="109"/>
        <v>65.75</v>
      </c>
      <c r="M278" s="13">
        <v>83.26</v>
      </c>
      <c r="N278" s="33">
        <v>79.12</v>
      </c>
      <c r="O278" s="33" t="str">
        <f t="shared" si="114"/>
        <v>NONCOVERED</v>
      </c>
      <c r="P278" s="13">
        <v>83.26</v>
      </c>
      <c r="Q278" s="33" t="str">
        <f t="shared" si="115"/>
        <v>NONCOVERED</v>
      </c>
      <c r="R278" s="33">
        <f t="shared" si="116"/>
        <v>197.25</v>
      </c>
      <c r="S278" s="33">
        <f t="shared" si="107"/>
        <v>197.25</v>
      </c>
      <c r="T278" s="33">
        <f t="shared" si="117"/>
        <v>81.53</v>
      </c>
      <c r="U278" s="33">
        <f t="shared" si="118"/>
        <v>81.53</v>
      </c>
      <c r="V278" s="33">
        <f t="shared" si="119"/>
        <v>81.53</v>
      </c>
      <c r="W278" s="40" t="s">
        <v>56</v>
      </c>
      <c r="X278" s="13">
        <v>83.26</v>
      </c>
      <c r="Y278" s="42">
        <f>X278*1.47</f>
        <v>122.3922</v>
      </c>
      <c r="Z278" s="33">
        <f t="shared" si="120"/>
        <v>83.26</v>
      </c>
      <c r="AA278" s="33" t="str">
        <f t="shared" si="111"/>
        <v>NONCOVERED</v>
      </c>
      <c r="AB278" s="37">
        <f t="shared" si="121"/>
        <v>81.53</v>
      </c>
      <c r="AC278" s="37">
        <f t="shared" si="122"/>
        <v>170.95000000000002</v>
      </c>
      <c r="AD278" s="33" t="str">
        <f t="shared" si="112"/>
        <v>NONCOVERED</v>
      </c>
      <c r="AE278" s="31">
        <f t="shared" si="123"/>
        <v>81.53</v>
      </c>
      <c r="AF278" s="33" t="str">
        <f t="shared" si="113"/>
        <v>NONCOVERED</v>
      </c>
      <c r="AG278" s="38">
        <f t="shared" si="108"/>
        <v>216.245175</v>
      </c>
      <c r="AH278" s="32">
        <f t="shared" si="124"/>
        <v>216.245175</v>
      </c>
      <c r="AI278" s="33">
        <f t="shared" si="125"/>
        <v>263</v>
      </c>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7"/>
      <c r="CK278" s="7"/>
      <c r="CL278" s="7"/>
      <c r="CM278" s="7"/>
      <c r="CN278" s="7"/>
      <c r="CO278" s="7"/>
      <c r="CP278" s="7"/>
      <c r="CQ278" s="7"/>
      <c r="CR278" s="7"/>
      <c r="CS278" s="7"/>
      <c r="CT278" s="7"/>
      <c r="CU278" s="7"/>
    </row>
    <row r="279" spans="1:99" s="8" customFormat="1" ht="15" customHeight="1">
      <c r="A279" s="115" t="s">
        <v>318</v>
      </c>
      <c r="B279" s="49" t="s">
        <v>319</v>
      </c>
      <c r="C279" s="50"/>
      <c r="D279" s="51" t="s">
        <v>318</v>
      </c>
      <c r="E279" s="65" t="s">
        <v>324</v>
      </c>
      <c r="F279" s="52" t="s">
        <v>44</v>
      </c>
      <c r="G279" s="53" t="s">
        <v>44</v>
      </c>
      <c r="H279" s="53" t="s">
        <v>44</v>
      </c>
      <c r="I279" s="53" t="s">
        <v>44</v>
      </c>
      <c r="J279" s="53" t="s">
        <v>44</v>
      </c>
      <c r="K279" s="53" t="s">
        <v>44</v>
      </c>
      <c r="L279" s="40" t="s">
        <v>44</v>
      </c>
      <c r="M279" s="53" t="s">
        <v>44</v>
      </c>
      <c r="N279" s="53" t="s">
        <v>44</v>
      </c>
      <c r="O279" s="53" t="s">
        <v>44</v>
      </c>
      <c r="P279" s="53" t="s">
        <v>44</v>
      </c>
      <c r="Q279" s="33" t="str">
        <f t="shared" si="115"/>
        <v>N/A</v>
      </c>
      <c r="R279" s="54" t="str">
        <f aca="true" t="shared" si="126" ref="R279:R340">X279</f>
        <v>N/A</v>
      </c>
      <c r="S279" s="40" t="s">
        <v>44</v>
      </c>
      <c r="T279" s="40" t="s">
        <v>44</v>
      </c>
      <c r="U279" s="53" t="s">
        <v>44</v>
      </c>
      <c r="V279" s="40" t="s">
        <v>44</v>
      </c>
      <c r="W279" s="53" t="s">
        <v>44</v>
      </c>
      <c r="X279" s="53" t="s">
        <v>44</v>
      </c>
      <c r="Y279" s="53" t="s">
        <v>44</v>
      </c>
      <c r="Z279" s="33" t="str">
        <f t="shared" si="120"/>
        <v>N/A</v>
      </c>
      <c r="AA279" s="33" t="str">
        <f t="shared" si="111"/>
        <v>N/A</v>
      </c>
      <c r="AB279" s="53" t="s">
        <v>44</v>
      </c>
      <c r="AC279" s="53" t="s">
        <v>44</v>
      </c>
      <c r="AD279" s="53" t="s">
        <v>44</v>
      </c>
      <c r="AE279" s="53" t="s">
        <v>44</v>
      </c>
      <c r="AF279" s="53" t="s">
        <v>44</v>
      </c>
      <c r="AG279" s="40" t="s">
        <v>44</v>
      </c>
      <c r="AH279" s="99" t="s">
        <v>44</v>
      </c>
      <c r="AI279" s="27" t="s">
        <v>44</v>
      </c>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7"/>
      <c r="CK279" s="7"/>
      <c r="CL279" s="7"/>
      <c r="CM279" s="7"/>
      <c r="CN279" s="7"/>
      <c r="CO279" s="7"/>
      <c r="CP279" s="7"/>
      <c r="CQ279" s="7"/>
      <c r="CR279" s="7"/>
      <c r="CS279" s="7"/>
      <c r="CT279" s="7"/>
      <c r="CU279" s="7"/>
    </row>
    <row r="280" spans="1:87" ht="15" customHeight="1">
      <c r="A280" s="115"/>
      <c r="B280" s="49" t="s">
        <v>320</v>
      </c>
      <c r="C280" s="50"/>
      <c r="D280" s="56" t="s">
        <v>318</v>
      </c>
      <c r="E280" s="72" t="s">
        <v>325</v>
      </c>
      <c r="F280" s="52" t="s">
        <v>44</v>
      </c>
      <c r="G280" s="53" t="s">
        <v>44</v>
      </c>
      <c r="H280" s="53" t="s">
        <v>44</v>
      </c>
      <c r="I280" s="53" t="s">
        <v>44</v>
      </c>
      <c r="J280" s="53" t="s">
        <v>44</v>
      </c>
      <c r="K280" s="53" t="s">
        <v>44</v>
      </c>
      <c r="L280" s="40" t="s">
        <v>44</v>
      </c>
      <c r="M280" s="53" t="s">
        <v>44</v>
      </c>
      <c r="N280" s="53" t="s">
        <v>44</v>
      </c>
      <c r="O280" s="53" t="s">
        <v>44</v>
      </c>
      <c r="P280" s="53" t="s">
        <v>44</v>
      </c>
      <c r="Q280" s="33" t="str">
        <f t="shared" si="115"/>
        <v>N/A</v>
      </c>
      <c r="R280" s="54" t="str">
        <f t="shared" si="126"/>
        <v>N/A</v>
      </c>
      <c r="S280" s="40" t="s">
        <v>44</v>
      </c>
      <c r="T280" s="40" t="s">
        <v>44</v>
      </c>
      <c r="U280" s="53" t="s">
        <v>44</v>
      </c>
      <c r="V280" s="40" t="s">
        <v>44</v>
      </c>
      <c r="W280" s="53" t="s">
        <v>44</v>
      </c>
      <c r="X280" s="53" t="s">
        <v>44</v>
      </c>
      <c r="Y280" s="53" t="s">
        <v>44</v>
      </c>
      <c r="Z280" s="33" t="str">
        <f t="shared" si="120"/>
        <v>N/A</v>
      </c>
      <c r="AA280" s="33" t="str">
        <f t="shared" si="111"/>
        <v>N/A</v>
      </c>
      <c r="AB280" s="53" t="s">
        <v>44</v>
      </c>
      <c r="AC280" s="53" t="s">
        <v>44</v>
      </c>
      <c r="AD280" s="53" t="s">
        <v>44</v>
      </c>
      <c r="AE280" s="53" t="s">
        <v>44</v>
      </c>
      <c r="AF280" s="53" t="s">
        <v>44</v>
      </c>
      <c r="AG280" s="40" t="s">
        <v>44</v>
      </c>
      <c r="AH280" s="99" t="s">
        <v>44</v>
      </c>
      <c r="AI280" s="27" t="s">
        <v>44</v>
      </c>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row>
    <row r="281" spans="1:87" ht="30">
      <c r="A281" s="115"/>
      <c r="B281" s="49" t="s">
        <v>321</v>
      </c>
      <c r="C281" s="50"/>
      <c r="D281" s="56" t="s">
        <v>318</v>
      </c>
      <c r="E281" s="72" t="s">
        <v>326</v>
      </c>
      <c r="F281" s="52" t="s">
        <v>44</v>
      </c>
      <c r="G281" s="53" t="s">
        <v>44</v>
      </c>
      <c r="H281" s="53" t="s">
        <v>44</v>
      </c>
      <c r="I281" s="53" t="s">
        <v>44</v>
      </c>
      <c r="J281" s="53" t="s">
        <v>44</v>
      </c>
      <c r="K281" s="53" t="s">
        <v>44</v>
      </c>
      <c r="L281" s="40" t="s">
        <v>44</v>
      </c>
      <c r="M281" s="53" t="s">
        <v>44</v>
      </c>
      <c r="N281" s="53" t="s">
        <v>44</v>
      </c>
      <c r="O281" s="53" t="s">
        <v>44</v>
      </c>
      <c r="P281" s="53" t="s">
        <v>44</v>
      </c>
      <c r="Q281" s="33" t="str">
        <f t="shared" si="115"/>
        <v>N/A</v>
      </c>
      <c r="R281" s="54" t="str">
        <f t="shared" si="126"/>
        <v>N/A</v>
      </c>
      <c r="S281" s="40" t="s">
        <v>44</v>
      </c>
      <c r="T281" s="40" t="s">
        <v>44</v>
      </c>
      <c r="U281" s="53" t="s">
        <v>44</v>
      </c>
      <c r="V281" s="40" t="s">
        <v>44</v>
      </c>
      <c r="W281" s="53" t="s">
        <v>44</v>
      </c>
      <c r="X281" s="53" t="s">
        <v>44</v>
      </c>
      <c r="Y281" s="53" t="s">
        <v>44</v>
      </c>
      <c r="Z281" s="33" t="str">
        <f t="shared" si="120"/>
        <v>N/A</v>
      </c>
      <c r="AA281" s="33" t="str">
        <f t="shared" si="111"/>
        <v>N/A</v>
      </c>
      <c r="AB281" s="53" t="s">
        <v>44</v>
      </c>
      <c r="AC281" s="53" t="s">
        <v>44</v>
      </c>
      <c r="AD281" s="53" t="s">
        <v>44</v>
      </c>
      <c r="AE281" s="53" t="s">
        <v>44</v>
      </c>
      <c r="AF281" s="53" t="s">
        <v>44</v>
      </c>
      <c r="AG281" s="40" t="s">
        <v>44</v>
      </c>
      <c r="AH281" s="99" t="s">
        <v>44</v>
      </c>
      <c r="AI281" s="27" t="s">
        <v>44</v>
      </c>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row>
    <row r="282" spans="1:99" ht="15">
      <c r="A282" s="115"/>
      <c r="B282" s="49" t="s">
        <v>322</v>
      </c>
      <c r="C282" s="50"/>
      <c r="D282" s="56" t="s">
        <v>318</v>
      </c>
      <c r="E282" s="72" t="s">
        <v>327</v>
      </c>
      <c r="F282" s="52" t="s">
        <v>44</v>
      </c>
      <c r="G282" s="53" t="s">
        <v>44</v>
      </c>
      <c r="H282" s="53" t="s">
        <v>44</v>
      </c>
      <c r="I282" s="53" t="s">
        <v>44</v>
      </c>
      <c r="J282" s="53" t="s">
        <v>44</v>
      </c>
      <c r="K282" s="53" t="s">
        <v>44</v>
      </c>
      <c r="L282" s="40" t="s">
        <v>44</v>
      </c>
      <c r="M282" s="53" t="s">
        <v>44</v>
      </c>
      <c r="N282" s="53" t="s">
        <v>44</v>
      </c>
      <c r="O282" s="53" t="s">
        <v>44</v>
      </c>
      <c r="P282" s="53" t="s">
        <v>44</v>
      </c>
      <c r="Q282" s="33" t="str">
        <f t="shared" si="115"/>
        <v>N/A</v>
      </c>
      <c r="R282" s="54" t="str">
        <f t="shared" si="126"/>
        <v>N/A</v>
      </c>
      <c r="S282" s="40" t="s">
        <v>44</v>
      </c>
      <c r="T282" s="40" t="s">
        <v>44</v>
      </c>
      <c r="U282" s="53" t="s">
        <v>44</v>
      </c>
      <c r="V282" s="40" t="s">
        <v>44</v>
      </c>
      <c r="W282" s="53" t="s">
        <v>44</v>
      </c>
      <c r="X282" s="53" t="s">
        <v>44</v>
      </c>
      <c r="Y282" s="53" t="s">
        <v>44</v>
      </c>
      <c r="Z282" s="33" t="str">
        <f t="shared" si="120"/>
        <v>N/A</v>
      </c>
      <c r="AA282" s="33" t="str">
        <f t="shared" si="111"/>
        <v>N/A</v>
      </c>
      <c r="AB282" s="53" t="s">
        <v>44</v>
      </c>
      <c r="AC282" s="53" t="s">
        <v>44</v>
      </c>
      <c r="AD282" s="53" t="s">
        <v>44</v>
      </c>
      <c r="AE282" s="53" t="s">
        <v>44</v>
      </c>
      <c r="AF282" s="53" t="s">
        <v>44</v>
      </c>
      <c r="AG282" s="40" t="s">
        <v>44</v>
      </c>
      <c r="AH282" s="99" t="s">
        <v>44</v>
      </c>
      <c r="AI282" s="27" t="s">
        <v>44</v>
      </c>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M282" s="2"/>
      <c r="CN282" s="2"/>
      <c r="CO282" s="2"/>
      <c r="CP282" s="2"/>
      <c r="CQ282" s="2"/>
      <c r="CR282" s="2"/>
      <c r="CS282" s="2"/>
      <c r="CT282" s="2"/>
      <c r="CU282" s="2"/>
    </row>
    <row r="283" spans="1:99" ht="15" customHeight="1">
      <c r="A283" s="115"/>
      <c r="B283" s="49" t="s">
        <v>323</v>
      </c>
      <c r="C283" s="50"/>
      <c r="D283" s="56" t="s">
        <v>318</v>
      </c>
      <c r="E283" s="72" t="s">
        <v>328</v>
      </c>
      <c r="F283" s="52" t="s">
        <v>44</v>
      </c>
      <c r="G283" s="53" t="s">
        <v>44</v>
      </c>
      <c r="H283" s="53" t="s">
        <v>44</v>
      </c>
      <c r="I283" s="53" t="s">
        <v>44</v>
      </c>
      <c r="J283" s="53" t="s">
        <v>44</v>
      </c>
      <c r="K283" s="53" t="s">
        <v>44</v>
      </c>
      <c r="L283" s="40" t="s">
        <v>44</v>
      </c>
      <c r="M283" s="53" t="s">
        <v>44</v>
      </c>
      <c r="N283" s="53" t="s">
        <v>44</v>
      </c>
      <c r="O283" s="53" t="s">
        <v>44</v>
      </c>
      <c r="P283" s="53" t="s">
        <v>44</v>
      </c>
      <c r="Q283" s="33" t="str">
        <f t="shared" si="115"/>
        <v>N/A</v>
      </c>
      <c r="R283" s="54" t="str">
        <f t="shared" si="126"/>
        <v>N/A</v>
      </c>
      <c r="S283" s="40" t="s">
        <v>44</v>
      </c>
      <c r="T283" s="40" t="s">
        <v>44</v>
      </c>
      <c r="U283" s="53" t="s">
        <v>44</v>
      </c>
      <c r="V283" s="40" t="s">
        <v>44</v>
      </c>
      <c r="W283" s="53" t="s">
        <v>44</v>
      </c>
      <c r="X283" s="53" t="s">
        <v>44</v>
      </c>
      <c r="Y283" s="53" t="s">
        <v>44</v>
      </c>
      <c r="Z283" s="33" t="str">
        <f t="shared" si="120"/>
        <v>N/A</v>
      </c>
      <c r="AA283" s="33" t="str">
        <f t="shared" si="111"/>
        <v>N/A</v>
      </c>
      <c r="AB283" s="53" t="s">
        <v>44</v>
      </c>
      <c r="AC283" s="53" t="s">
        <v>44</v>
      </c>
      <c r="AD283" s="53" t="s">
        <v>44</v>
      </c>
      <c r="AE283" s="53" t="s">
        <v>44</v>
      </c>
      <c r="AF283" s="53" t="s">
        <v>44</v>
      </c>
      <c r="AG283" s="40" t="s">
        <v>44</v>
      </c>
      <c r="AH283" s="99" t="s">
        <v>44</v>
      </c>
      <c r="AI283" s="27" t="s">
        <v>44</v>
      </c>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M283" s="2"/>
      <c r="CN283" s="2"/>
      <c r="CO283" s="2"/>
      <c r="CP283" s="2"/>
      <c r="CQ283" s="2"/>
      <c r="CR283" s="2"/>
      <c r="CS283" s="2"/>
      <c r="CT283" s="2"/>
      <c r="CU283" s="2"/>
    </row>
    <row r="284" spans="1:99" ht="15">
      <c r="A284" s="115"/>
      <c r="B284" s="58">
        <v>19120</v>
      </c>
      <c r="C284" s="50">
        <v>19120</v>
      </c>
      <c r="D284" s="56" t="s">
        <v>318</v>
      </c>
      <c r="E284" s="72" t="s">
        <v>329</v>
      </c>
      <c r="F284" s="52">
        <v>3581</v>
      </c>
      <c r="G284" s="53">
        <f>F284*0.75</f>
        <v>2685.75</v>
      </c>
      <c r="H284" s="53">
        <f>F284*0.31</f>
        <v>1110.11</v>
      </c>
      <c r="I284" s="53">
        <f>F284*0.65</f>
        <v>2327.65</v>
      </c>
      <c r="J284" s="53">
        <f>(F284*0.31)*1.05</f>
        <v>1165.6154999999999</v>
      </c>
      <c r="K284" s="53">
        <f>F284*0.6245</f>
        <v>2236.3345000000004</v>
      </c>
      <c r="L284" s="33">
        <f t="shared" si="109"/>
        <v>895.25</v>
      </c>
      <c r="M284" s="53">
        <f>F284*0.31</f>
        <v>1110.11</v>
      </c>
      <c r="N284" s="53">
        <f>F284*0.6245</f>
        <v>2236.3345000000004</v>
      </c>
      <c r="O284" s="94" t="s">
        <v>53</v>
      </c>
      <c r="P284" s="53">
        <f>F284*0.38</f>
        <v>1360.78</v>
      </c>
      <c r="Q284" s="33" t="str">
        <f t="shared" si="115"/>
        <v>Medicaid APG</v>
      </c>
      <c r="R284" s="54">
        <f t="shared" si="126"/>
        <v>1110.11</v>
      </c>
      <c r="S284" s="33">
        <f t="shared" si="107"/>
        <v>2685.75</v>
      </c>
      <c r="T284" s="33">
        <f t="shared" si="117"/>
        <v>1110.11</v>
      </c>
      <c r="U284" s="53">
        <f>F284*0.31</f>
        <v>1110.11</v>
      </c>
      <c r="V284" s="33">
        <f t="shared" si="119"/>
        <v>1110.11</v>
      </c>
      <c r="W284" s="94" t="s">
        <v>53</v>
      </c>
      <c r="X284" s="53">
        <f>F284*0.31</f>
        <v>1110.11</v>
      </c>
      <c r="Y284" s="105">
        <v>2100</v>
      </c>
      <c r="Z284" s="33">
        <f t="shared" si="120"/>
        <v>1110.11</v>
      </c>
      <c r="AA284" s="33" t="str">
        <f t="shared" si="111"/>
        <v>Medicaid APG</v>
      </c>
      <c r="AB284" s="53">
        <f>F284*0.31</f>
        <v>1110.11</v>
      </c>
      <c r="AC284" s="53">
        <f>F284*0.65</f>
        <v>2327.65</v>
      </c>
      <c r="AD284" s="53" t="str">
        <f>W284</f>
        <v>Medicaid APG</v>
      </c>
      <c r="AE284" s="53">
        <f>F284*0.31</f>
        <v>1110.11</v>
      </c>
      <c r="AF284" s="53" t="str">
        <f>W284</f>
        <v>Medicaid APG</v>
      </c>
      <c r="AG284" s="38">
        <f t="shared" si="108"/>
        <v>2944.387725</v>
      </c>
      <c r="AH284" s="32">
        <f t="shared" si="124"/>
        <v>2944.387725</v>
      </c>
      <c r="AI284" s="54">
        <f aca="true" t="shared" si="127" ref="AI284:AI340">MAX(F284:AG284)</f>
        <v>3581</v>
      </c>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M284" s="2"/>
      <c r="CN284" s="2"/>
      <c r="CO284" s="2"/>
      <c r="CP284" s="2"/>
      <c r="CQ284" s="2"/>
      <c r="CR284" s="2"/>
      <c r="CS284" s="2"/>
      <c r="CT284" s="2"/>
      <c r="CU284" s="2"/>
    </row>
    <row r="285" spans="1:99" ht="15" customHeight="1" thickBot="1">
      <c r="A285" s="115"/>
      <c r="B285" s="58">
        <v>29826</v>
      </c>
      <c r="C285" s="50">
        <v>29826</v>
      </c>
      <c r="D285" s="59" t="s">
        <v>318</v>
      </c>
      <c r="E285" s="60" t="s">
        <v>330</v>
      </c>
      <c r="F285" s="90"/>
      <c r="G285" s="89" t="s">
        <v>44</v>
      </c>
      <c r="H285" s="89"/>
      <c r="I285" s="89"/>
      <c r="J285" s="53"/>
      <c r="K285" s="53"/>
      <c r="L285" s="33"/>
      <c r="M285" s="53"/>
      <c r="N285" s="53"/>
      <c r="O285" s="94"/>
      <c r="P285" s="53"/>
      <c r="Q285" s="33">
        <f t="shared" si="115"/>
        <v>0</v>
      </c>
      <c r="R285" s="54"/>
      <c r="S285" s="33"/>
      <c r="T285" s="33"/>
      <c r="U285" s="53"/>
      <c r="V285" s="33"/>
      <c r="W285" s="94"/>
      <c r="X285" s="53"/>
      <c r="Y285" s="27" t="s">
        <v>398</v>
      </c>
      <c r="Z285" s="33"/>
      <c r="AA285" s="33"/>
      <c r="AB285" s="53"/>
      <c r="AC285" s="53"/>
      <c r="AD285" s="53"/>
      <c r="AE285" s="53"/>
      <c r="AF285" s="53"/>
      <c r="AG285" s="38"/>
      <c r="AH285" s="55"/>
      <c r="AI285" s="54"/>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M285" s="2"/>
      <c r="CN285" s="2"/>
      <c r="CO285" s="2"/>
      <c r="CP285" s="2"/>
      <c r="CQ285" s="2"/>
      <c r="CR285" s="2"/>
      <c r="CS285" s="2"/>
      <c r="CT285" s="2"/>
      <c r="CU285" s="2"/>
    </row>
    <row r="286" spans="1:99" ht="15" customHeight="1">
      <c r="A286" s="115"/>
      <c r="B286" s="58"/>
      <c r="C286" s="50"/>
      <c r="D286" s="62" t="s">
        <v>331</v>
      </c>
      <c r="E286" s="75"/>
      <c r="F286" s="52">
        <v>1399</v>
      </c>
      <c r="G286" s="52">
        <f aca="true" t="shared" si="128" ref="G286:G340">F286*0.75</f>
        <v>1049.25</v>
      </c>
      <c r="H286" s="53">
        <f aca="true" t="shared" si="129" ref="H286:H294">F286*0.31</f>
        <v>433.69</v>
      </c>
      <c r="I286" s="53">
        <f aca="true" t="shared" si="130" ref="I286:I340">F286*0.65</f>
        <v>909.35</v>
      </c>
      <c r="J286" s="53">
        <f>(F286*0.31)*1.05</f>
        <v>455.3745</v>
      </c>
      <c r="K286" s="53">
        <f>F286*0.6245</f>
        <v>873.6755</v>
      </c>
      <c r="L286" s="33">
        <f t="shared" si="109"/>
        <v>349.75</v>
      </c>
      <c r="M286" s="53">
        <f>F286*0.31</f>
        <v>433.69</v>
      </c>
      <c r="N286" s="53">
        <f aca="true" t="shared" si="131" ref="N286:N340">F286*0.6245</f>
        <v>873.6755</v>
      </c>
      <c r="O286" s="94" t="s">
        <v>53</v>
      </c>
      <c r="P286" s="53">
        <f aca="true" t="shared" si="132" ref="P286:P340">F286*0.38</f>
        <v>531.62</v>
      </c>
      <c r="Q286" s="33" t="str">
        <f t="shared" si="115"/>
        <v>Medicaid APG</v>
      </c>
      <c r="R286" s="54">
        <f t="shared" si="126"/>
        <v>433.69</v>
      </c>
      <c r="S286" s="33">
        <f t="shared" si="107"/>
        <v>1049.25</v>
      </c>
      <c r="T286" s="33">
        <f t="shared" si="117"/>
        <v>433.69</v>
      </c>
      <c r="U286" s="53">
        <f aca="true" t="shared" si="133" ref="U286:U340">F286*0.31</f>
        <v>433.69</v>
      </c>
      <c r="V286" s="33">
        <f t="shared" si="119"/>
        <v>433.69</v>
      </c>
      <c r="W286" s="94" t="s">
        <v>53</v>
      </c>
      <c r="X286" s="53">
        <f aca="true" t="shared" si="134" ref="X286:X340">F286*0.31</f>
        <v>433.69</v>
      </c>
      <c r="Y286" s="54">
        <f>F286*0.75</f>
        <v>1049.25</v>
      </c>
      <c r="Z286" s="33">
        <f t="shared" si="120"/>
        <v>433.69</v>
      </c>
      <c r="AA286" s="33" t="str">
        <f t="shared" si="111"/>
        <v>Medicaid APG</v>
      </c>
      <c r="AB286" s="53">
        <f aca="true" t="shared" si="135" ref="AB286:AB294">F286*0.31</f>
        <v>433.69</v>
      </c>
      <c r="AC286" s="53">
        <f aca="true" t="shared" si="136" ref="AC286:AC294">F286*0.65</f>
        <v>909.35</v>
      </c>
      <c r="AD286" s="53" t="str">
        <f aca="true" t="shared" si="137" ref="AD286:AD294">W286</f>
        <v>Medicaid APG</v>
      </c>
      <c r="AE286" s="53">
        <f aca="true" t="shared" si="138" ref="AE286:AE294">F286*0.31</f>
        <v>433.69</v>
      </c>
      <c r="AF286" s="53" t="str">
        <f aca="true" t="shared" si="139" ref="AF286:AF348">W286</f>
        <v>Medicaid APG</v>
      </c>
      <c r="AG286" s="38">
        <f t="shared" si="108"/>
        <v>1150.292775</v>
      </c>
      <c r="AH286" s="55">
        <f aca="true" t="shared" si="140" ref="AH286:AH340">MIN(F286:AG286)</f>
        <v>349.75</v>
      </c>
      <c r="AI286" s="54">
        <f t="shared" si="127"/>
        <v>1399</v>
      </c>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M286" s="2"/>
      <c r="CN286" s="2"/>
      <c r="CO286" s="2"/>
      <c r="CP286" s="2"/>
      <c r="CQ286" s="2"/>
      <c r="CR286" s="2"/>
      <c r="CS286" s="2"/>
      <c r="CT286" s="2"/>
      <c r="CU286" s="2"/>
    </row>
    <row r="287" spans="1:99" ht="15" customHeight="1">
      <c r="A287" s="115"/>
      <c r="B287" s="58"/>
      <c r="C287" s="50"/>
      <c r="D287" s="63" t="s">
        <v>332</v>
      </c>
      <c r="E287" s="68" t="s">
        <v>333</v>
      </c>
      <c r="F287" s="91" t="s">
        <v>44</v>
      </c>
      <c r="G287" s="91" t="s">
        <v>44</v>
      </c>
      <c r="H287" s="89" t="s">
        <v>44</v>
      </c>
      <c r="I287" s="89" t="s">
        <v>44</v>
      </c>
      <c r="J287" s="94" t="s">
        <v>44</v>
      </c>
      <c r="K287" s="94" t="s">
        <v>44</v>
      </c>
      <c r="L287" s="40" t="s">
        <v>44</v>
      </c>
      <c r="M287" s="94" t="s">
        <v>44</v>
      </c>
      <c r="N287" s="94" t="s">
        <v>44</v>
      </c>
      <c r="O287" s="94" t="s">
        <v>44</v>
      </c>
      <c r="P287" s="94" t="s">
        <v>44</v>
      </c>
      <c r="Q287" s="33" t="str">
        <f t="shared" si="115"/>
        <v>N/A</v>
      </c>
      <c r="R287" s="54" t="str">
        <f t="shared" si="126"/>
        <v>N/A</v>
      </c>
      <c r="S287" s="40" t="s">
        <v>44</v>
      </c>
      <c r="T287" s="40" t="s">
        <v>44</v>
      </c>
      <c r="U287" s="94" t="s">
        <v>44</v>
      </c>
      <c r="V287" s="40" t="s">
        <v>44</v>
      </c>
      <c r="W287" s="94" t="s">
        <v>44</v>
      </c>
      <c r="X287" s="94" t="s">
        <v>44</v>
      </c>
      <c r="Y287" s="27" t="s">
        <v>44</v>
      </c>
      <c r="Z287" s="33" t="str">
        <f t="shared" si="120"/>
        <v>N/A</v>
      </c>
      <c r="AA287" s="33" t="str">
        <f t="shared" si="111"/>
        <v>N/A</v>
      </c>
      <c r="AB287" s="94" t="s">
        <v>44</v>
      </c>
      <c r="AC287" s="94" t="s">
        <v>44</v>
      </c>
      <c r="AD287" s="53" t="str">
        <f t="shared" si="137"/>
        <v>N/A</v>
      </c>
      <c r="AE287" s="94" t="s">
        <v>44</v>
      </c>
      <c r="AF287" s="53" t="str">
        <f t="shared" si="139"/>
        <v>N/A</v>
      </c>
      <c r="AG287" s="97" t="s">
        <v>44</v>
      </c>
      <c r="AH287" s="98" t="s">
        <v>44</v>
      </c>
      <c r="AI287" s="27" t="s">
        <v>44</v>
      </c>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M287" s="2"/>
      <c r="CN287" s="2"/>
      <c r="CO287" s="2"/>
      <c r="CP287" s="2"/>
      <c r="CQ287" s="2"/>
      <c r="CR287" s="2"/>
      <c r="CS287" s="2"/>
      <c r="CT287" s="2"/>
      <c r="CU287" s="2"/>
    </row>
    <row r="288" spans="1:87" ht="15" customHeight="1">
      <c r="A288" s="115"/>
      <c r="B288" s="58"/>
      <c r="C288" s="50"/>
      <c r="D288" s="63" t="s">
        <v>334</v>
      </c>
      <c r="E288" s="70"/>
      <c r="F288" s="52">
        <v>10095.4</v>
      </c>
      <c r="G288" s="52">
        <f t="shared" si="128"/>
        <v>7571.549999999999</v>
      </c>
      <c r="H288" s="53">
        <f t="shared" si="129"/>
        <v>3129.574</v>
      </c>
      <c r="I288" s="53">
        <f t="shared" si="130"/>
        <v>6562.01</v>
      </c>
      <c r="J288" s="53">
        <f>(F288*0.31)*1.05</f>
        <v>3286.0527</v>
      </c>
      <c r="K288" s="53">
        <f>F288*0.6245</f>
        <v>6304.5773</v>
      </c>
      <c r="L288" s="33">
        <f t="shared" si="109"/>
        <v>2523.85</v>
      </c>
      <c r="M288" s="53">
        <f>F288*0.31</f>
        <v>3129.574</v>
      </c>
      <c r="N288" s="53">
        <f t="shared" si="131"/>
        <v>6304.5773</v>
      </c>
      <c r="O288" s="94" t="s">
        <v>53</v>
      </c>
      <c r="P288" s="53">
        <f t="shared" si="132"/>
        <v>3836.252</v>
      </c>
      <c r="Q288" s="33" t="str">
        <f t="shared" si="115"/>
        <v>Medicaid APG</v>
      </c>
      <c r="R288" s="54">
        <f t="shared" si="126"/>
        <v>3129.574</v>
      </c>
      <c r="S288" s="33">
        <f t="shared" si="107"/>
        <v>7571.549999999999</v>
      </c>
      <c r="T288" s="33">
        <f t="shared" si="117"/>
        <v>3129.574</v>
      </c>
      <c r="U288" s="53">
        <f t="shared" si="133"/>
        <v>3129.574</v>
      </c>
      <c r="V288" s="33">
        <f t="shared" si="119"/>
        <v>3129.574</v>
      </c>
      <c r="W288" s="94" t="s">
        <v>53</v>
      </c>
      <c r="X288" s="53">
        <f t="shared" si="134"/>
        <v>3129.574</v>
      </c>
      <c r="Y288" s="40">
        <v>5047.7</v>
      </c>
      <c r="Z288" s="33">
        <f t="shared" si="120"/>
        <v>3129.574</v>
      </c>
      <c r="AA288" s="33" t="str">
        <f t="shared" si="111"/>
        <v>Medicaid APG</v>
      </c>
      <c r="AB288" s="53">
        <f t="shared" si="135"/>
        <v>3129.574</v>
      </c>
      <c r="AC288" s="53">
        <f t="shared" si="136"/>
        <v>6562.01</v>
      </c>
      <c r="AD288" s="53" t="str">
        <f t="shared" si="137"/>
        <v>Medicaid APG</v>
      </c>
      <c r="AE288" s="53">
        <f t="shared" si="138"/>
        <v>3129.574</v>
      </c>
      <c r="AF288" s="53" t="str">
        <f t="shared" si="139"/>
        <v>Medicaid APG</v>
      </c>
      <c r="AG288" s="38">
        <f t="shared" si="108"/>
        <v>8300.690265</v>
      </c>
      <c r="AH288" s="55">
        <f t="shared" si="140"/>
        <v>2523.85</v>
      </c>
      <c r="AI288" s="54">
        <f t="shared" si="127"/>
        <v>10095.4</v>
      </c>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row>
    <row r="289" spans="1:87" ht="15" customHeight="1" thickBot="1">
      <c r="A289" s="115"/>
      <c r="B289" s="58"/>
      <c r="C289" s="50"/>
      <c r="D289" s="64" t="s">
        <v>335</v>
      </c>
      <c r="E289" s="71"/>
      <c r="F289" s="52">
        <v>33667</v>
      </c>
      <c r="G289" s="52">
        <f t="shared" si="128"/>
        <v>25250.25</v>
      </c>
      <c r="H289" s="53">
        <f t="shared" si="129"/>
        <v>10436.77</v>
      </c>
      <c r="I289" s="53">
        <f t="shared" si="130"/>
        <v>21883.55</v>
      </c>
      <c r="J289" s="53">
        <f>(F289*0.31)*1.05</f>
        <v>10958.6085</v>
      </c>
      <c r="K289" s="53">
        <f>F289*0.6245</f>
        <v>21025.041500000003</v>
      </c>
      <c r="L289" s="33">
        <f t="shared" si="109"/>
        <v>8416.75</v>
      </c>
      <c r="M289" s="53">
        <f>F289*0.31</f>
        <v>10436.77</v>
      </c>
      <c r="N289" s="53">
        <f t="shared" si="131"/>
        <v>21025.041500000003</v>
      </c>
      <c r="O289" s="94" t="s">
        <v>53</v>
      </c>
      <c r="P289" s="53">
        <f t="shared" si="132"/>
        <v>12793.460000000001</v>
      </c>
      <c r="Q289" s="33" t="str">
        <f t="shared" si="115"/>
        <v>Medicaid APG</v>
      </c>
      <c r="R289" s="54">
        <f t="shared" si="126"/>
        <v>10436.77</v>
      </c>
      <c r="S289" s="33">
        <f t="shared" si="107"/>
        <v>25250.25</v>
      </c>
      <c r="T289" s="33">
        <f t="shared" si="117"/>
        <v>10436.77</v>
      </c>
      <c r="U289" s="53">
        <f t="shared" si="133"/>
        <v>10436.77</v>
      </c>
      <c r="V289" s="33">
        <f t="shared" si="119"/>
        <v>10436.77</v>
      </c>
      <c r="W289" s="94" t="s">
        <v>53</v>
      </c>
      <c r="X289" s="53">
        <f t="shared" si="134"/>
        <v>10436.77</v>
      </c>
      <c r="Y289" s="104">
        <v>6845</v>
      </c>
      <c r="Z289" s="33">
        <f t="shared" si="120"/>
        <v>10436.77</v>
      </c>
      <c r="AA289" s="33" t="str">
        <f t="shared" si="111"/>
        <v>Medicaid APG</v>
      </c>
      <c r="AB289" s="53">
        <f t="shared" si="135"/>
        <v>10436.77</v>
      </c>
      <c r="AC289" s="53">
        <f t="shared" si="136"/>
        <v>21883.55</v>
      </c>
      <c r="AD289" s="53" t="str">
        <f t="shared" si="137"/>
        <v>Medicaid APG</v>
      </c>
      <c r="AE289" s="53">
        <f t="shared" si="138"/>
        <v>10436.77</v>
      </c>
      <c r="AF289" s="53" t="str">
        <f t="shared" si="139"/>
        <v>Medicaid APG</v>
      </c>
      <c r="AG289" s="38">
        <f t="shared" si="108"/>
        <v>27681.849075</v>
      </c>
      <c r="AH289" s="55">
        <f t="shared" si="140"/>
        <v>6845</v>
      </c>
      <c r="AI289" s="54">
        <f t="shared" si="127"/>
        <v>33667</v>
      </c>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row>
    <row r="290" spans="1:87" ht="15" customHeight="1">
      <c r="A290" s="115"/>
      <c r="B290" s="58">
        <v>29881</v>
      </c>
      <c r="C290" s="50">
        <v>29881</v>
      </c>
      <c r="D290" s="51" t="s">
        <v>318</v>
      </c>
      <c r="E290" s="65" t="s">
        <v>336</v>
      </c>
      <c r="F290" s="66"/>
      <c r="G290" s="53"/>
      <c r="H290" s="53"/>
      <c r="I290" s="53"/>
      <c r="J290" s="53"/>
      <c r="K290" s="53"/>
      <c r="L290" s="33"/>
      <c r="M290" s="53"/>
      <c r="N290" s="53"/>
      <c r="O290" s="94"/>
      <c r="P290" s="53"/>
      <c r="Q290" s="33">
        <f t="shared" si="115"/>
        <v>0</v>
      </c>
      <c r="R290" s="54"/>
      <c r="S290" s="33"/>
      <c r="T290" s="33"/>
      <c r="U290" s="53"/>
      <c r="V290" s="33"/>
      <c r="W290" s="94"/>
      <c r="X290" s="53"/>
      <c r="Y290" s="54"/>
      <c r="Z290" s="33"/>
      <c r="AA290" s="33"/>
      <c r="AB290" s="53"/>
      <c r="AC290" s="53"/>
      <c r="AD290" s="53"/>
      <c r="AE290" s="53"/>
      <c r="AF290" s="53"/>
      <c r="AG290" s="38"/>
      <c r="AH290" s="55"/>
      <c r="AI290" s="54"/>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row>
    <row r="291" spans="1:87" ht="15" customHeight="1">
      <c r="A291" s="115"/>
      <c r="B291" s="58"/>
      <c r="C291" s="50"/>
      <c r="D291" s="67" t="s">
        <v>331</v>
      </c>
      <c r="E291" s="68"/>
      <c r="F291" s="69">
        <v>2532</v>
      </c>
      <c r="G291" s="53">
        <f t="shared" si="128"/>
        <v>1899</v>
      </c>
      <c r="H291" s="53">
        <f t="shared" si="129"/>
        <v>784.92</v>
      </c>
      <c r="I291" s="53">
        <f t="shared" si="130"/>
        <v>1645.8</v>
      </c>
      <c r="J291" s="53">
        <f>(F291*0.31)*1.05</f>
        <v>824.1659999999999</v>
      </c>
      <c r="K291" s="53">
        <f>F291*0.6245</f>
        <v>1581.2340000000002</v>
      </c>
      <c r="L291" s="33">
        <f t="shared" si="109"/>
        <v>633</v>
      </c>
      <c r="M291" s="53">
        <f>F291*0.31</f>
        <v>784.92</v>
      </c>
      <c r="N291" s="53">
        <f t="shared" si="131"/>
        <v>1581.2340000000002</v>
      </c>
      <c r="O291" s="94" t="s">
        <v>53</v>
      </c>
      <c r="P291" s="53">
        <f t="shared" si="132"/>
        <v>962.16</v>
      </c>
      <c r="Q291" s="33" t="str">
        <f t="shared" si="115"/>
        <v>Medicaid APG</v>
      </c>
      <c r="R291" s="54">
        <f t="shared" si="126"/>
        <v>784.92</v>
      </c>
      <c r="S291" s="33">
        <f t="shared" si="107"/>
        <v>1899</v>
      </c>
      <c r="T291" s="33">
        <f t="shared" si="117"/>
        <v>784.92</v>
      </c>
      <c r="U291" s="53">
        <f t="shared" si="133"/>
        <v>784.92</v>
      </c>
      <c r="V291" s="33">
        <f t="shared" si="119"/>
        <v>784.92</v>
      </c>
      <c r="W291" s="94" t="s">
        <v>53</v>
      </c>
      <c r="X291" s="53">
        <f t="shared" si="134"/>
        <v>784.92</v>
      </c>
      <c r="Y291" s="54">
        <f>F291*0.75</f>
        <v>1899</v>
      </c>
      <c r="Z291" s="33">
        <f t="shared" si="120"/>
        <v>784.92</v>
      </c>
      <c r="AA291" s="33" t="str">
        <f t="shared" si="111"/>
        <v>Medicaid APG</v>
      </c>
      <c r="AB291" s="53">
        <f t="shared" si="135"/>
        <v>784.92</v>
      </c>
      <c r="AC291" s="53">
        <f t="shared" si="136"/>
        <v>1645.8</v>
      </c>
      <c r="AD291" s="53" t="str">
        <f t="shared" si="137"/>
        <v>Medicaid APG</v>
      </c>
      <c r="AE291" s="53">
        <f t="shared" si="138"/>
        <v>784.92</v>
      </c>
      <c r="AF291" s="53" t="str">
        <f t="shared" si="139"/>
        <v>Medicaid APG</v>
      </c>
      <c r="AG291" s="38">
        <f t="shared" si="108"/>
        <v>2081.8737</v>
      </c>
      <c r="AH291" s="55">
        <f t="shared" si="140"/>
        <v>633</v>
      </c>
      <c r="AI291" s="54">
        <f t="shared" si="127"/>
        <v>2532</v>
      </c>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row>
    <row r="292" spans="1:87" ht="15" customHeight="1">
      <c r="A292" s="115"/>
      <c r="B292" s="58"/>
      <c r="C292" s="50"/>
      <c r="D292" s="63" t="s">
        <v>332</v>
      </c>
      <c r="E292" s="68" t="s">
        <v>333</v>
      </c>
      <c r="F292" s="92" t="s">
        <v>44</v>
      </c>
      <c r="G292" s="89" t="s">
        <v>44</v>
      </c>
      <c r="H292" s="89" t="s">
        <v>44</v>
      </c>
      <c r="I292" s="89" t="s">
        <v>44</v>
      </c>
      <c r="J292" s="94" t="s">
        <v>44</v>
      </c>
      <c r="K292" s="94" t="s">
        <v>44</v>
      </c>
      <c r="L292" s="40" t="s">
        <v>44</v>
      </c>
      <c r="M292" s="94" t="s">
        <v>44</v>
      </c>
      <c r="N292" s="94" t="s">
        <v>44</v>
      </c>
      <c r="O292" s="94" t="s">
        <v>44</v>
      </c>
      <c r="P292" s="94" t="s">
        <v>44</v>
      </c>
      <c r="Q292" s="33" t="str">
        <f t="shared" si="115"/>
        <v>N/A</v>
      </c>
      <c r="R292" s="54" t="str">
        <f t="shared" si="126"/>
        <v>N/A</v>
      </c>
      <c r="S292" s="40" t="s">
        <v>44</v>
      </c>
      <c r="T292" s="40" t="s">
        <v>44</v>
      </c>
      <c r="U292" s="94" t="s">
        <v>44</v>
      </c>
      <c r="V292" s="40" t="s">
        <v>44</v>
      </c>
      <c r="W292" s="94" t="s">
        <v>44</v>
      </c>
      <c r="X292" s="94" t="s">
        <v>44</v>
      </c>
      <c r="Y292" s="27" t="s">
        <v>44</v>
      </c>
      <c r="Z292" s="33" t="str">
        <f t="shared" si="120"/>
        <v>N/A</v>
      </c>
      <c r="AA292" s="33" t="str">
        <f t="shared" si="111"/>
        <v>N/A</v>
      </c>
      <c r="AB292" s="94" t="s">
        <v>44</v>
      </c>
      <c r="AC292" s="94" t="s">
        <v>44</v>
      </c>
      <c r="AD292" s="53" t="str">
        <f t="shared" si="137"/>
        <v>N/A</v>
      </c>
      <c r="AE292" s="94" t="s">
        <v>44</v>
      </c>
      <c r="AF292" s="53" t="str">
        <f t="shared" si="139"/>
        <v>N/A</v>
      </c>
      <c r="AG292" s="40" t="s">
        <v>44</v>
      </c>
      <c r="AH292" s="100" t="s">
        <v>44</v>
      </c>
      <c r="AI292" s="27" t="s">
        <v>44</v>
      </c>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row>
    <row r="293" spans="1:87" ht="15" customHeight="1">
      <c r="A293" s="115"/>
      <c r="B293" s="58"/>
      <c r="C293" s="50"/>
      <c r="D293" s="63" t="s">
        <v>334</v>
      </c>
      <c r="E293" s="70"/>
      <c r="F293" s="69">
        <v>2470.07</v>
      </c>
      <c r="G293" s="53">
        <f t="shared" si="128"/>
        <v>1852.5525000000002</v>
      </c>
      <c r="H293" s="53">
        <f t="shared" si="129"/>
        <v>765.7217</v>
      </c>
      <c r="I293" s="53">
        <f t="shared" si="130"/>
        <v>1605.5455000000002</v>
      </c>
      <c r="J293" s="53">
        <f>(F293*0.31)*1.05</f>
        <v>804.0077850000001</v>
      </c>
      <c r="K293" s="53">
        <f>F293*0.6245</f>
        <v>1542.5587150000003</v>
      </c>
      <c r="L293" s="33">
        <f t="shared" si="109"/>
        <v>617.5175</v>
      </c>
      <c r="M293" s="53">
        <f>F293*0.31</f>
        <v>765.7217</v>
      </c>
      <c r="N293" s="53">
        <f t="shared" si="131"/>
        <v>1542.5587150000003</v>
      </c>
      <c r="O293" s="94" t="s">
        <v>53</v>
      </c>
      <c r="P293" s="53">
        <f t="shared" si="132"/>
        <v>938.6266</v>
      </c>
      <c r="Q293" s="33" t="str">
        <f t="shared" si="115"/>
        <v>Medicaid APG</v>
      </c>
      <c r="R293" s="54">
        <f t="shared" si="126"/>
        <v>765.7217</v>
      </c>
      <c r="S293" s="33">
        <f>F293*0.75</f>
        <v>1852.5525000000002</v>
      </c>
      <c r="T293" s="33">
        <f t="shared" si="117"/>
        <v>765.7217</v>
      </c>
      <c r="U293" s="53">
        <f t="shared" si="133"/>
        <v>765.7217</v>
      </c>
      <c r="V293" s="33">
        <f t="shared" si="119"/>
        <v>765.7217</v>
      </c>
      <c r="W293" s="94" t="s">
        <v>53</v>
      </c>
      <c r="X293" s="53">
        <f t="shared" si="134"/>
        <v>765.7217</v>
      </c>
      <c r="Y293" s="40">
        <v>1235</v>
      </c>
      <c r="Z293" s="33">
        <f t="shared" si="120"/>
        <v>765.7217</v>
      </c>
      <c r="AA293" s="33" t="str">
        <f t="shared" si="111"/>
        <v>Medicaid APG</v>
      </c>
      <c r="AB293" s="53">
        <f t="shared" si="135"/>
        <v>765.7217</v>
      </c>
      <c r="AC293" s="53">
        <f t="shared" si="136"/>
        <v>1605.5455000000002</v>
      </c>
      <c r="AD293" s="53" t="str">
        <f t="shared" si="137"/>
        <v>Medicaid APG</v>
      </c>
      <c r="AE293" s="53">
        <f t="shared" si="138"/>
        <v>765.7217</v>
      </c>
      <c r="AF293" s="53" t="str">
        <f t="shared" si="139"/>
        <v>Medicaid APG</v>
      </c>
      <c r="AG293" s="38">
        <f aca="true" t="shared" si="141" ref="AG293:AG340">((F293*0.75)*0.0963)+(F293*0.75)</f>
        <v>2030.9533057500003</v>
      </c>
      <c r="AH293" s="55">
        <f t="shared" si="140"/>
        <v>617.5175</v>
      </c>
      <c r="AI293" s="54">
        <f t="shared" si="127"/>
        <v>2470.07</v>
      </c>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row>
    <row r="294" spans="1:87" ht="15" customHeight="1" thickBot="1">
      <c r="A294" s="115"/>
      <c r="B294" s="58"/>
      <c r="C294" s="50"/>
      <c r="D294" s="64" t="s">
        <v>335</v>
      </c>
      <c r="E294" s="71"/>
      <c r="F294" s="69">
        <v>20253</v>
      </c>
      <c r="G294" s="53">
        <f t="shared" si="128"/>
        <v>15189.75</v>
      </c>
      <c r="H294" s="53">
        <f t="shared" si="129"/>
        <v>6278.43</v>
      </c>
      <c r="I294" s="53">
        <f t="shared" si="130"/>
        <v>13164.45</v>
      </c>
      <c r="J294" s="53">
        <f>(F294*0.31)*1.05</f>
        <v>6592.351500000001</v>
      </c>
      <c r="K294" s="53">
        <f>F294*0.6245</f>
        <v>12647.998500000002</v>
      </c>
      <c r="L294" s="33">
        <f t="shared" si="109"/>
        <v>5063.25</v>
      </c>
      <c r="M294" s="53">
        <f>F294*0.31</f>
        <v>6278.43</v>
      </c>
      <c r="N294" s="53">
        <f t="shared" si="131"/>
        <v>12647.998500000002</v>
      </c>
      <c r="O294" s="94" t="s">
        <v>53</v>
      </c>
      <c r="P294" s="53">
        <f t="shared" si="132"/>
        <v>7696.14</v>
      </c>
      <c r="Q294" s="33" t="str">
        <f t="shared" si="115"/>
        <v>Medicaid APG</v>
      </c>
      <c r="R294" s="54">
        <f t="shared" si="126"/>
        <v>6278.43</v>
      </c>
      <c r="S294" s="33">
        <f>F294*0.75</f>
        <v>15189.75</v>
      </c>
      <c r="T294" s="33">
        <f t="shared" si="117"/>
        <v>6278.43</v>
      </c>
      <c r="U294" s="53">
        <f t="shared" si="133"/>
        <v>6278.43</v>
      </c>
      <c r="V294" s="33">
        <f t="shared" si="119"/>
        <v>6278.43</v>
      </c>
      <c r="W294" s="94" t="s">
        <v>53</v>
      </c>
      <c r="X294" s="53">
        <f t="shared" si="134"/>
        <v>6278.43</v>
      </c>
      <c r="Y294" s="40">
        <v>3041</v>
      </c>
      <c r="Z294" s="33">
        <f t="shared" si="120"/>
        <v>6278.43</v>
      </c>
      <c r="AA294" s="33" t="str">
        <f t="shared" si="111"/>
        <v>Medicaid APG</v>
      </c>
      <c r="AB294" s="53">
        <f t="shared" si="135"/>
        <v>6278.43</v>
      </c>
      <c r="AC294" s="53">
        <f t="shared" si="136"/>
        <v>13164.45</v>
      </c>
      <c r="AD294" s="53" t="str">
        <f t="shared" si="137"/>
        <v>Medicaid APG</v>
      </c>
      <c r="AE294" s="53">
        <f t="shared" si="138"/>
        <v>6278.43</v>
      </c>
      <c r="AF294" s="53" t="str">
        <f t="shared" si="139"/>
        <v>Medicaid APG</v>
      </c>
      <c r="AG294" s="38">
        <f t="shared" si="141"/>
        <v>16652.522925</v>
      </c>
      <c r="AH294" s="55">
        <f t="shared" si="140"/>
        <v>3041</v>
      </c>
      <c r="AI294" s="54">
        <f t="shared" si="127"/>
        <v>20253</v>
      </c>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row>
    <row r="295" spans="1:87" ht="15" customHeight="1">
      <c r="A295" s="115"/>
      <c r="B295" s="58">
        <v>42820</v>
      </c>
      <c r="C295" s="50">
        <v>42820</v>
      </c>
      <c r="D295" s="51" t="s">
        <v>318</v>
      </c>
      <c r="E295" s="65" t="s">
        <v>337</v>
      </c>
      <c r="F295" s="52" t="s">
        <v>44</v>
      </c>
      <c r="G295" s="89" t="s">
        <v>44</v>
      </c>
      <c r="H295" s="27" t="s">
        <v>44</v>
      </c>
      <c r="I295" s="89" t="s">
        <v>44</v>
      </c>
      <c r="J295" s="94" t="s">
        <v>44</v>
      </c>
      <c r="K295" s="94" t="s">
        <v>44</v>
      </c>
      <c r="L295" s="40" t="s">
        <v>44</v>
      </c>
      <c r="M295" s="94" t="s">
        <v>44</v>
      </c>
      <c r="N295" s="94" t="s">
        <v>44</v>
      </c>
      <c r="O295" s="27" t="s">
        <v>44</v>
      </c>
      <c r="P295" s="94" t="s">
        <v>44</v>
      </c>
      <c r="Q295" s="33" t="str">
        <f t="shared" si="115"/>
        <v>N/A</v>
      </c>
      <c r="R295" s="27" t="s">
        <v>44</v>
      </c>
      <c r="S295" s="40" t="s">
        <v>44</v>
      </c>
      <c r="T295" s="40" t="s">
        <v>44</v>
      </c>
      <c r="U295" s="94" t="s">
        <v>44</v>
      </c>
      <c r="V295" s="40" t="s">
        <v>44</v>
      </c>
      <c r="W295" s="27" t="s">
        <v>44</v>
      </c>
      <c r="X295" s="94" t="s">
        <v>44</v>
      </c>
      <c r="Y295" s="27" t="s">
        <v>44</v>
      </c>
      <c r="Z295" s="33" t="str">
        <f t="shared" si="120"/>
        <v>N/A</v>
      </c>
      <c r="AA295" s="33" t="str">
        <f t="shared" si="111"/>
        <v>N/A</v>
      </c>
      <c r="AB295" s="27" t="s">
        <v>44</v>
      </c>
      <c r="AC295" s="27" t="s">
        <v>44</v>
      </c>
      <c r="AD295" s="27" t="s">
        <v>44</v>
      </c>
      <c r="AE295" s="27" t="s">
        <v>44</v>
      </c>
      <c r="AF295" s="53" t="str">
        <f t="shared" si="139"/>
        <v>N/A</v>
      </c>
      <c r="AG295" s="40" t="s">
        <v>44</v>
      </c>
      <c r="AH295" s="27" t="s">
        <v>44</v>
      </c>
      <c r="AI295" s="27" t="s">
        <v>44</v>
      </c>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row>
    <row r="296" spans="1:87" ht="15" customHeight="1">
      <c r="A296" s="115"/>
      <c r="B296" s="58"/>
      <c r="C296" s="50"/>
      <c r="D296" s="67" t="s">
        <v>331</v>
      </c>
      <c r="E296" s="68"/>
      <c r="F296" s="52" t="s">
        <v>44</v>
      </c>
      <c r="G296" s="89" t="s">
        <v>44</v>
      </c>
      <c r="H296" s="27" t="s">
        <v>44</v>
      </c>
      <c r="I296" s="89" t="s">
        <v>44</v>
      </c>
      <c r="J296" s="94" t="s">
        <v>44</v>
      </c>
      <c r="K296" s="94" t="s">
        <v>44</v>
      </c>
      <c r="L296" s="40" t="s">
        <v>44</v>
      </c>
      <c r="M296" s="94" t="s">
        <v>44</v>
      </c>
      <c r="N296" s="94" t="s">
        <v>44</v>
      </c>
      <c r="O296" s="27" t="s">
        <v>44</v>
      </c>
      <c r="P296" s="94" t="s">
        <v>44</v>
      </c>
      <c r="Q296" s="33" t="str">
        <f t="shared" si="115"/>
        <v>N/A</v>
      </c>
      <c r="R296" s="27" t="s">
        <v>44</v>
      </c>
      <c r="S296" s="40" t="s">
        <v>44</v>
      </c>
      <c r="T296" s="40" t="s">
        <v>44</v>
      </c>
      <c r="U296" s="94" t="s">
        <v>44</v>
      </c>
      <c r="V296" s="40" t="s">
        <v>44</v>
      </c>
      <c r="W296" s="27" t="s">
        <v>44</v>
      </c>
      <c r="X296" s="94" t="s">
        <v>44</v>
      </c>
      <c r="Y296" s="27" t="s">
        <v>44</v>
      </c>
      <c r="Z296" s="33" t="str">
        <f t="shared" si="120"/>
        <v>N/A</v>
      </c>
      <c r="AA296" s="33" t="str">
        <f t="shared" si="111"/>
        <v>N/A</v>
      </c>
      <c r="AB296" s="27" t="s">
        <v>44</v>
      </c>
      <c r="AC296" s="27" t="s">
        <v>44</v>
      </c>
      <c r="AD296" s="27" t="s">
        <v>44</v>
      </c>
      <c r="AE296" s="27" t="s">
        <v>44</v>
      </c>
      <c r="AF296" s="53" t="str">
        <f t="shared" si="139"/>
        <v>N/A</v>
      </c>
      <c r="AG296" s="40" t="s">
        <v>44</v>
      </c>
      <c r="AH296" s="27" t="s">
        <v>44</v>
      </c>
      <c r="AI296" s="27" t="s">
        <v>44</v>
      </c>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row>
    <row r="297" spans="1:87" ht="15" customHeight="1">
      <c r="A297" s="115"/>
      <c r="B297" s="58"/>
      <c r="C297" s="50"/>
      <c r="D297" s="63" t="s">
        <v>332</v>
      </c>
      <c r="E297" s="68" t="s">
        <v>333</v>
      </c>
      <c r="F297" s="52" t="s">
        <v>44</v>
      </c>
      <c r="G297" s="89" t="s">
        <v>44</v>
      </c>
      <c r="H297" s="27" t="s">
        <v>44</v>
      </c>
      <c r="I297" s="89" t="s">
        <v>44</v>
      </c>
      <c r="J297" s="94" t="s">
        <v>44</v>
      </c>
      <c r="K297" s="94" t="s">
        <v>44</v>
      </c>
      <c r="L297" s="40" t="s">
        <v>44</v>
      </c>
      <c r="M297" s="94" t="s">
        <v>44</v>
      </c>
      <c r="N297" s="94" t="s">
        <v>44</v>
      </c>
      <c r="O297" s="27" t="s">
        <v>44</v>
      </c>
      <c r="P297" s="94" t="s">
        <v>44</v>
      </c>
      <c r="Q297" s="33" t="str">
        <f t="shared" si="115"/>
        <v>N/A</v>
      </c>
      <c r="R297" s="27" t="s">
        <v>44</v>
      </c>
      <c r="S297" s="40" t="s">
        <v>44</v>
      </c>
      <c r="T297" s="40" t="s">
        <v>44</v>
      </c>
      <c r="U297" s="94" t="s">
        <v>44</v>
      </c>
      <c r="V297" s="40" t="s">
        <v>44</v>
      </c>
      <c r="W297" s="27" t="s">
        <v>44</v>
      </c>
      <c r="X297" s="94" t="s">
        <v>44</v>
      </c>
      <c r="Y297" s="27" t="s">
        <v>44</v>
      </c>
      <c r="Z297" s="33" t="str">
        <f t="shared" si="120"/>
        <v>N/A</v>
      </c>
      <c r="AA297" s="33" t="str">
        <f t="shared" si="111"/>
        <v>N/A</v>
      </c>
      <c r="AB297" s="27" t="s">
        <v>44</v>
      </c>
      <c r="AC297" s="27" t="s">
        <v>44</v>
      </c>
      <c r="AD297" s="27" t="s">
        <v>44</v>
      </c>
      <c r="AE297" s="27" t="s">
        <v>44</v>
      </c>
      <c r="AF297" s="53" t="str">
        <f t="shared" si="139"/>
        <v>N/A</v>
      </c>
      <c r="AG297" s="40" t="s">
        <v>44</v>
      </c>
      <c r="AH297" s="27" t="s">
        <v>44</v>
      </c>
      <c r="AI297" s="27" t="s">
        <v>44</v>
      </c>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row>
    <row r="298" spans="1:87" ht="15" customHeight="1">
      <c r="A298" s="115"/>
      <c r="B298" s="58"/>
      <c r="C298" s="50"/>
      <c r="D298" s="67" t="s">
        <v>338</v>
      </c>
      <c r="E298" s="70"/>
      <c r="F298" s="69" t="s">
        <v>44</v>
      </c>
      <c r="G298" s="89" t="s">
        <v>44</v>
      </c>
      <c r="H298" s="27" t="s">
        <v>44</v>
      </c>
      <c r="I298" s="89" t="s">
        <v>44</v>
      </c>
      <c r="J298" s="94" t="s">
        <v>44</v>
      </c>
      <c r="K298" s="94" t="s">
        <v>44</v>
      </c>
      <c r="L298" s="40" t="s">
        <v>44</v>
      </c>
      <c r="M298" s="94" t="s">
        <v>44</v>
      </c>
      <c r="N298" s="94" t="s">
        <v>44</v>
      </c>
      <c r="O298" s="27" t="s">
        <v>44</v>
      </c>
      <c r="P298" s="94" t="s">
        <v>44</v>
      </c>
      <c r="Q298" s="33" t="str">
        <f t="shared" si="115"/>
        <v>N/A</v>
      </c>
      <c r="R298" s="27" t="s">
        <v>44</v>
      </c>
      <c r="S298" s="40" t="s">
        <v>44</v>
      </c>
      <c r="T298" s="40" t="s">
        <v>44</v>
      </c>
      <c r="U298" s="94" t="s">
        <v>44</v>
      </c>
      <c r="V298" s="40" t="s">
        <v>44</v>
      </c>
      <c r="W298" s="27" t="s">
        <v>44</v>
      </c>
      <c r="X298" s="94" t="s">
        <v>44</v>
      </c>
      <c r="Y298" s="27" t="s">
        <v>44</v>
      </c>
      <c r="Z298" s="33" t="str">
        <f t="shared" si="120"/>
        <v>N/A</v>
      </c>
      <c r="AA298" s="33" t="str">
        <f t="shared" si="111"/>
        <v>N/A</v>
      </c>
      <c r="AB298" s="27" t="s">
        <v>44</v>
      </c>
      <c r="AC298" s="27" t="s">
        <v>44</v>
      </c>
      <c r="AD298" s="27" t="s">
        <v>44</v>
      </c>
      <c r="AE298" s="27" t="s">
        <v>44</v>
      </c>
      <c r="AF298" s="53" t="str">
        <f t="shared" si="139"/>
        <v>N/A</v>
      </c>
      <c r="AG298" s="40" t="s">
        <v>44</v>
      </c>
      <c r="AH298" s="27" t="s">
        <v>44</v>
      </c>
      <c r="AI298" s="27" t="s">
        <v>44</v>
      </c>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row>
    <row r="299" spans="1:87" ht="15" customHeight="1">
      <c r="A299" s="115"/>
      <c r="B299" s="58"/>
      <c r="C299" s="50"/>
      <c r="D299" s="63" t="s">
        <v>334</v>
      </c>
      <c r="E299" s="70"/>
      <c r="F299" s="69" t="s">
        <v>44</v>
      </c>
      <c r="G299" s="89" t="s">
        <v>44</v>
      </c>
      <c r="H299" s="27" t="s">
        <v>44</v>
      </c>
      <c r="I299" s="89" t="s">
        <v>44</v>
      </c>
      <c r="J299" s="94" t="s">
        <v>44</v>
      </c>
      <c r="K299" s="94" t="s">
        <v>44</v>
      </c>
      <c r="L299" s="40" t="s">
        <v>44</v>
      </c>
      <c r="M299" s="94" t="s">
        <v>44</v>
      </c>
      <c r="N299" s="94" t="s">
        <v>44</v>
      </c>
      <c r="O299" s="27" t="s">
        <v>44</v>
      </c>
      <c r="P299" s="94" t="s">
        <v>44</v>
      </c>
      <c r="Q299" s="33" t="str">
        <f t="shared" si="115"/>
        <v>N/A</v>
      </c>
      <c r="R299" s="27" t="s">
        <v>44</v>
      </c>
      <c r="S299" s="40" t="s">
        <v>44</v>
      </c>
      <c r="T299" s="40" t="s">
        <v>44</v>
      </c>
      <c r="U299" s="94" t="s">
        <v>44</v>
      </c>
      <c r="V299" s="40" t="s">
        <v>44</v>
      </c>
      <c r="W299" s="27" t="s">
        <v>44</v>
      </c>
      <c r="X299" s="94" t="s">
        <v>44</v>
      </c>
      <c r="Y299" s="27" t="s">
        <v>44</v>
      </c>
      <c r="Z299" s="33" t="str">
        <f t="shared" si="120"/>
        <v>N/A</v>
      </c>
      <c r="AA299" s="33" t="str">
        <f t="shared" si="111"/>
        <v>N/A</v>
      </c>
      <c r="AB299" s="27" t="s">
        <v>44</v>
      </c>
      <c r="AC299" s="27" t="s">
        <v>44</v>
      </c>
      <c r="AD299" s="27" t="s">
        <v>44</v>
      </c>
      <c r="AE299" s="27" t="s">
        <v>44</v>
      </c>
      <c r="AF299" s="53" t="str">
        <f t="shared" si="139"/>
        <v>N/A</v>
      </c>
      <c r="AG299" s="40" t="s">
        <v>44</v>
      </c>
      <c r="AH299" s="27" t="s">
        <v>44</v>
      </c>
      <c r="AI299" s="27" t="s">
        <v>44</v>
      </c>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row>
    <row r="300" spans="1:87" ht="15" customHeight="1" thickBot="1">
      <c r="A300" s="115"/>
      <c r="B300" s="58"/>
      <c r="C300" s="50"/>
      <c r="D300" s="64" t="s">
        <v>335</v>
      </c>
      <c r="E300" s="71"/>
      <c r="F300" s="69" t="s">
        <v>44</v>
      </c>
      <c r="G300" s="89" t="s">
        <v>44</v>
      </c>
      <c r="H300" s="27" t="s">
        <v>44</v>
      </c>
      <c r="I300" s="89" t="s">
        <v>44</v>
      </c>
      <c r="J300" s="94" t="s">
        <v>44</v>
      </c>
      <c r="K300" s="94" t="s">
        <v>44</v>
      </c>
      <c r="L300" s="40" t="s">
        <v>44</v>
      </c>
      <c r="M300" s="94" t="s">
        <v>44</v>
      </c>
      <c r="N300" s="94" t="s">
        <v>44</v>
      </c>
      <c r="O300" s="27" t="s">
        <v>44</v>
      </c>
      <c r="P300" s="94" t="s">
        <v>44</v>
      </c>
      <c r="Q300" s="33" t="str">
        <f t="shared" si="115"/>
        <v>N/A</v>
      </c>
      <c r="R300" s="27" t="s">
        <v>44</v>
      </c>
      <c r="S300" s="40" t="s">
        <v>44</v>
      </c>
      <c r="T300" s="40" t="s">
        <v>44</v>
      </c>
      <c r="U300" s="94" t="s">
        <v>44</v>
      </c>
      <c r="V300" s="40" t="s">
        <v>44</v>
      </c>
      <c r="W300" s="27" t="s">
        <v>44</v>
      </c>
      <c r="X300" s="94" t="s">
        <v>44</v>
      </c>
      <c r="Y300" s="27" t="s">
        <v>44</v>
      </c>
      <c r="Z300" s="33" t="str">
        <f t="shared" si="120"/>
        <v>N/A</v>
      </c>
      <c r="AA300" s="33" t="str">
        <f t="shared" si="111"/>
        <v>N/A</v>
      </c>
      <c r="AB300" s="27" t="s">
        <v>44</v>
      </c>
      <c r="AC300" s="27" t="s">
        <v>44</v>
      </c>
      <c r="AD300" s="27" t="s">
        <v>44</v>
      </c>
      <c r="AE300" s="27" t="s">
        <v>44</v>
      </c>
      <c r="AF300" s="53" t="str">
        <f t="shared" si="139"/>
        <v>N/A</v>
      </c>
      <c r="AG300" s="40" t="s">
        <v>44</v>
      </c>
      <c r="AH300" s="27" t="s">
        <v>44</v>
      </c>
      <c r="AI300" s="27" t="s">
        <v>44</v>
      </c>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row>
    <row r="301" spans="1:87" ht="15" customHeight="1">
      <c r="A301" s="115"/>
      <c r="B301" s="58">
        <v>43235</v>
      </c>
      <c r="C301" s="50">
        <v>43235</v>
      </c>
      <c r="D301" s="51" t="s">
        <v>318</v>
      </c>
      <c r="E301" s="65" t="s">
        <v>339</v>
      </c>
      <c r="F301" s="52"/>
      <c r="G301" s="53"/>
      <c r="H301" s="54" t="s">
        <v>398</v>
      </c>
      <c r="I301" s="53"/>
      <c r="J301" s="53"/>
      <c r="K301" s="53"/>
      <c r="L301" s="33"/>
      <c r="M301" s="53"/>
      <c r="N301" s="53"/>
      <c r="O301" s="54"/>
      <c r="P301" s="53"/>
      <c r="Q301" s="33">
        <f t="shared" si="115"/>
        <v>0</v>
      </c>
      <c r="R301" s="54"/>
      <c r="S301" s="33"/>
      <c r="T301" s="33"/>
      <c r="U301" s="53"/>
      <c r="V301" s="33"/>
      <c r="W301" s="54"/>
      <c r="X301" s="53"/>
      <c r="Y301" s="54"/>
      <c r="Z301" s="33"/>
      <c r="AA301" s="33"/>
      <c r="AB301" s="54"/>
      <c r="AC301" s="61"/>
      <c r="AD301" s="54"/>
      <c r="AE301" s="54"/>
      <c r="AF301" s="53"/>
      <c r="AG301" s="38"/>
      <c r="AH301" s="55"/>
      <c r="AI301" s="54"/>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row>
    <row r="302" spans="1:87" ht="15" customHeight="1">
      <c r="A302" s="115"/>
      <c r="B302" s="58"/>
      <c r="C302" s="50"/>
      <c r="D302" s="67" t="s">
        <v>331</v>
      </c>
      <c r="E302" s="68"/>
      <c r="F302" s="52">
        <v>1071</v>
      </c>
      <c r="G302" s="53">
        <f t="shared" si="128"/>
        <v>803.25</v>
      </c>
      <c r="H302" s="54">
        <f>F302*0.31</f>
        <v>332.01</v>
      </c>
      <c r="I302" s="53">
        <f t="shared" si="130"/>
        <v>696.15</v>
      </c>
      <c r="J302" s="53">
        <f>(F302*0.31)*1.05</f>
        <v>348.6105</v>
      </c>
      <c r="K302" s="53">
        <f>F302*0.6245</f>
        <v>668.8395</v>
      </c>
      <c r="L302" s="33">
        <f t="shared" si="109"/>
        <v>267.75</v>
      </c>
      <c r="M302" s="53">
        <f>F302*0.31</f>
        <v>332.01</v>
      </c>
      <c r="N302" s="53">
        <f t="shared" si="131"/>
        <v>668.8395</v>
      </c>
      <c r="O302" s="27" t="s">
        <v>53</v>
      </c>
      <c r="P302" s="53">
        <f t="shared" si="132"/>
        <v>406.98</v>
      </c>
      <c r="Q302" s="33" t="str">
        <f t="shared" si="115"/>
        <v>Medicaid APG</v>
      </c>
      <c r="R302" s="54">
        <f t="shared" si="126"/>
        <v>332.01</v>
      </c>
      <c r="S302" s="33">
        <f>F302*0.75</f>
        <v>803.25</v>
      </c>
      <c r="T302" s="33">
        <f t="shared" si="117"/>
        <v>332.01</v>
      </c>
      <c r="U302" s="53">
        <f t="shared" si="133"/>
        <v>332.01</v>
      </c>
      <c r="V302" s="33">
        <f t="shared" si="119"/>
        <v>332.01</v>
      </c>
      <c r="W302" s="27" t="s">
        <v>53</v>
      </c>
      <c r="X302" s="53">
        <f t="shared" si="134"/>
        <v>332.01</v>
      </c>
      <c r="Y302" s="54">
        <f>F302*0.75</f>
        <v>803.25</v>
      </c>
      <c r="Z302" s="33">
        <f t="shared" si="120"/>
        <v>332.01</v>
      </c>
      <c r="AA302" s="33" t="str">
        <f t="shared" si="111"/>
        <v>Medicaid APG</v>
      </c>
      <c r="AB302" s="54">
        <f>F302*0.31</f>
        <v>332.01</v>
      </c>
      <c r="AC302" s="54">
        <f>F302*0.65</f>
        <v>696.15</v>
      </c>
      <c r="AD302" s="54" t="str">
        <f>W302</f>
        <v>Medicaid APG</v>
      </c>
      <c r="AE302" s="54">
        <f>F302*0.31</f>
        <v>332.01</v>
      </c>
      <c r="AF302" s="53" t="str">
        <f t="shared" si="139"/>
        <v>Medicaid APG</v>
      </c>
      <c r="AG302" s="38">
        <f t="shared" si="141"/>
        <v>880.602975</v>
      </c>
      <c r="AH302" s="55">
        <f t="shared" si="140"/>
        <v>267.75</v>
      </c>
      <c r="AI302" s="54">
        <f t="shared" si="127"/>
        <v>1071</v>
      </c>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row>
    <row r="303" spans="1:87" ht="15" customHeight="1">
      <c r="A303" s="115"/>
      <c r="B303" s="58"/>
      <c r="C303" s="50"/>
      <c r="D303" s="63" t="s">
        <v>332</v>
      </c>
      <c r="E303" s="68" t="s">
        <v>333</v>
      </c>
      <c r="F303" s="91" t="s">
        <v>44</v>
      </c>
      <c r="G303" s="89" t="s">
        <v>44</v>
      </c>
      <c r="H303" s="93" t="s">
        <v>44</v>
      </c>
      <c r="I303" s="89" t="s">
        <v>44</v>
      </c>
      <c r="J303" s="94" t="s">
        <v>44</v>
      </c>
      <c r="K303" s="94" t="s">
        <v>44</v>
      </c>
      <c r="L303" s="40" t="s">
        <v>44</v>
      </c>
      <c r="M303" s="94" t="s">
        <v>44</v>
      </c>
      <c r="N303" s="94" t="s">
        <v>44</v>
      </c>
      <c r="O303" s="27" t="s">
        <v>53</v>
      </c>
      <c r="P303" s="94" t="s">
        <v>44</v>
      </c>
      <c r="Q303" s="33" t="str">
        <f t="shared" si="115"/>
        <v>Medicaid APG</v>
      </c>
      <c r="R303" s="54" t="str">
        <f t="shared" si="126"/>
        <v>N/A</v>
      </c>
      <c r="S303" s="40" t="s">
        <v>44</v>
      </c>
      <c r="T303" s="40" t="s">
        <v>44</v>
      </c>
      <c r="U303" s="94" t="s">
        <v>44</v>
      </c>
      <c r="V303" s="40" t="s">
        <v>44</v>
      </c>
      <c r="W303" s="27" t="s">
        <v>53</v>
      </c>
      <c r="X303" s="94" t="s">
        <v>44</v>
      </c>
      <c r="Y303" s="27" t="s">
        <v>44</v>
      </c>
      <c r="Z303" s="33" t="str">
        <f t="shared" si="120"/>
        <v>N/A</v>
      </c>
      <c r="AA303" s="33" t="str">
        <f t="shared" si="111"/>
        <v>Medicaid APG</v>
      </c>
      <c r="AB303" s="27" t="s">
        <v>44</v>
      </c>
      <c r="AC303" s="27" t="s">
        <v>44</v>
      </c>
      <c r="AD303" s="54" t="str">
        <f aca="true" t="shared" si="142" ref="AD303:AD361">W303</f>
        <v>Medicaid APG</v>
      </c>
      <c r="AE303" s="54"/>
      <c r="AF303" s="53" t="str">
        <f t="shared" si="139"/>
        <v>Medicaid APG</v>
      </c>
      <c r="AG303" s="40" t="s">
        <v>44</v>
      </c>
      <c r="AH303" s="100" t="s">
        <v>44</v>
      </c>
      <c r="AI303" s="27" t="s">
        <v>44</v>
      </c>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row>
    <row r="304" spans="1:87" ht="15" customHeight="1">
      <c r="A304" s="115"/>
      <c r="B304" s="58"/>
      <c r="C304" s="50"/>
      <c r="D304" s="63" t="s">
        <v>334</v>
      </c>
      <c r="E304" s="70"/>
      <c r="F304" s="52">
        <v>52.5</v>
      </c>
      <c r="G304" s="53">
        <f t="shared" si="128"/>
        <v>39.375</v>
      </c>
      <c r="H304" s="54">
        <f aca="true" t="shared" si="143" ref="H304:H340">F304*0.31</f>
        <v>16.275</v>
      </c>
      <c r="I304" s="53">
        <f t="shared" si="130"/>
        <v>34.125</v>
      </c>
      <c r="J304" s="53">
        <f>(F304*0.31)*1.05</f>
        <v>17.08875</v>
      </c>
      <c r="K304" s="53">
        <f>F304*0.6245</f>
        <v>32.78625</v>
      </c>
      <c r="L304" s="33">
        <f t="shared" si="109"/>
        <v>13.125</v>
      </c>
      <c r="M304" s="53">
        <f>F304*0.31</f>
        <v>16.275</v>
      </c>
      <c r="N304" s="53">
        <f t="shared" si="131"/>
        <v>32.78625</v>
      </c>
      <c r="O304" s="27" t="s">
        <v>53</v>
      </c>
      <c r="P304" s="53">
        <f t="shared" si="132"/>
        <v>19.95</v>
      </c>
      <c r="Q304" s="33" t="str">
        <f t="shared" si="115"/>
        <v>Medicaid APG</v>
      </c>
      <c r="R304" s="54">
        <f t="shared" si="126"/>
        <v>16.275</v>
      </c>
      <c r="S304" s="33">
        <f>F304*0.75</f>
        <v>39.375</v>
      </c>
      <c r="T304" s="33">
        <f t="shared" si="117"/>
        <v>16.275</v>
      </c>
      <c r="U304" s="53">
        <f t="shared" si="133"/>
        <v>16.275</v>
      </c>
      <c r="V304" s="33">
        <f t="shared" si="119"/>
        <v>16.275</v>
      </c>
      <c r="W304" s="27" t="s">
        <v>53</v>
      </c>
      <c r="X304" s="53">
        <f t="shared" si="134"/>
        <v>16.275</v>
      </c>
      <c r="Y304" s="27" t="s">
        <v>399</v>
      </c>
      <c r="Z304" s="33">
        <f t="shared" si="120"/>
        <v>16.275</v>
      </c>
      <c r="AA304" s="33" t="str">
        <f t="shared" si="111"/>
        <v>Medicaid APG</v>
      </c>
      <c r="AB304" s="54">
        <f aca="true" t="shared" si="144" ref="AB304:AB339">F304*0.31</f>
        <v>16.275</v>
      </c>
      <c r="AC304" s="54">
        <f aca="true" t="shared" si="145" ref="AC304:AC340">F304*0.65</f>
        <v>34.125</v>
      </c>
      <c r="AD304" s="54" t="str">
        <f t="shared" si="142"/>
        <v>Medicaid APG</v>
      </c>
      <c r="AE304" s="54">
        <f aca="true" t="shared" si="146" ref="AE304:AE340">F304*0.31</f>
        <v>16.275</v>
      </c>
      <c r="AF304" s="53" t="str">
        <f t="shared" si="139"/>
        <v>Medicaid APG</v>
      </c>
      <c r="AG304" s="38">
        <f t="shared" si="141"/>
        <v>43.1668125</v>
      </c>
      <c r="AH304" s="55">
        <f t="shared" si="140"/>
        <v>13.125</v>
      </c>
      <c r="AI304" s="54">
        <f t="shared" si="127"/>
        <v>52.5</v>
      </c>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row>
    <row r="305" spans="1:87" ht="15" customHeight="1" thickBot="1">
      <c r="A305" s="115"/>
      <c r="B305" s="58"/>
      <c r="C305" s="50"/>
      <c r="D305" s="64" t="s">
        <v>335</v>
      </c>
      <c r="E305" s="71"/>
      <c r="F305" s="52">
        <v>7552</v>
      </c>
      <c r="G305" s="53">
        <f t="shared" si="128"/>
        <v>5664</v>
      </c>
      <c r="H305" s="54">
        <f t="shared" si="143"/>
        <v>2341.12</v>
      </c>
      <c r="I305" s="53">
        <f t="shared" si="130"/>
        <v>4908.8</v>
      </c>
      <c r="J305" s="53">
        <f>(F305*0.31)*1.05</f>
        <v>2458.176</v>
      </c>
      <c r="K305" s="53">
        <f>F305*0.6245</f>
        <v>4716.224</v>
      </c>
      <c r="L305" s="33">
        <f t="shared" si="109"/>
        <v>1888</v>
      </c>
      <c r="M305" s="53">
        <f>F305*0.31</f>
        <v>2341.12</v>
      </c>
      <c r="N305" s="53">
        <f t="shared" si="131"/>
        <v>4716.224</v>
      </c>
      <c r="O305" s="27" t="s">
        <v>53</v>
      </c>
      <c r="P305" s="53">
        <f t="shared" si="132"/>
        <v>2869.76</v>
      </c>
      <c r="Q305" s="33" t="str">
        <f t="shared" si="115"/>
        <v>Medicaid APG</v>
      </c>
      <c r="R305" s="54">
        <f t="shared" si="126"/>
        <v>2341.12</v>
      </c>
      <c r="S305" s="33">
        <f>F305*0.75</f>
        <v>5664</v>
      </c>
      <c r="T305" s="33">
        <f t="shared" si="117"/>
        <v>2341.12</v>
      </c>
      <c r="U305" s="53">
        <f t="shared" si="133"/>
        <v>2341.12</v>
      </c>
      <c r="V305" s="33">
        <f t="shared" si="119"/>
        <v>2341.12</v>
      </c>
      <c r="W305" s="27" t="s">
        <v>53</v>
      </c>
      <c r="X305" s="53">
        <f t="shared" si="134"/>
        <v>2341.12</v>
      </c>
      <c r="Y305" s="40">
        <v>2024</v>
      </c>
      <c r="Z305" s="33">
        <f t="shared" si="120"/>
        <v>2341.12</v>
      </c>
      <c r="AA305" s="33" t="str">
        <f t="shared" si="111"/>
        <v>Medicaid APG</v>
      </c>
      <c r="AB305" s="54">
        <f t="shared" si="144"/>
        <v>2341.12</v>
      </c>
      <c r="AC305" s="54">
        <f t="shared" si="145"/>
        <v>4908.8</v>
      </c>
      <c r="AD305" s="54" t="str">
        <f t="shared" si="142"/>
        <v>Medicaid APG</v>
      </c>
      <c r="AE305" s="54">
        <f t="shared" si="146"/>
        <v>2341.12</v>
      </c>
      <c r="AF305" s="53" t="str">
        <f t="shared" si="139"/>
        <v>Medicaid APG</v>
      </c>
      <c r="AG305" s="38">
        <f t="shared" si="141"/>
        <v>6209.4432</v>
      </c>
      <c r="AH305" s="55">
        <f t="shared" si="140"/>
        <v>1888</v>
      </c>
      <c r="AI305" s="54">
        <f t="shared" si="127"/>
        <v>7552</v>
      </c>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row>
    <row r="306" spans="1:87" ht="15" customHeight="1">
      <c r="A306" s="115"/>
      <c r="B306" s="58">
        <v>43239</v>
      </c>
      <c r="C306" s="50">
        <v>43239</v>
      </c>
      <c r="D306" s="51" t="s">
        <v>318</v>
      </c>
      <c r="E306" s="65" t="s">
        <v>340</v>
      </c>
      <c r="F306" s="69"/>
      <c r="G306" s="53"/>
      <c r="H306" s="54"/>
      <c r="I306" s="53"/>
      <c r="J306" s="53"/>
      <c r="K306" s="53"/>
      <c r="L306" s="33"/>
      <c r="M306" s="53"/>
      <c r="N306" s="53"/>
      <c r="O306" s="27" t="s">
        <v>53</v>
      </c>
      <c r="P306" s="53"/>
      <c r="Q306" s="33" t="str">
        <f t="shared" si="115"/>
        <v>Medicaid APG</v>
      </c>
      <c r="R306" s="54"/>
      <c r="S306" s="33"/>
      <c r="T306" s="33"/>
      <c r="U306" s="53"/>
      <c r="V306" s="33"/>
      <c r="W306" s="27" t="s">
        <v>53</v>
      </c>
      <c r="X306" s="53"/>
      <c r="Y306" s="54"/>
      <c r="Z306" s="33"/>
      <c r="AA306" s="33" t="str">
        <f t="shared" si="111"/>
        <v>Medicaid APG</v>
      </c>
      <c r="AB306" s="54"/>
      <c r="AC306" s="54"/>
      <c r="AD306" s="54" t="str">
        <f t="shared" si="142"/>
        <v>Medicaid APG</v>
      </c>
      <c r="AE306" s="54"/>
      <c r="AF306" s="53" t="str">
        <f t="shared" si="139"/>
        <v>Medicaid APG</v>
      </c>
      <c r="AG306" s="38"/>
      <c r="AH306" s="55"/>
      <c r="AI306" s="54"/>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row>
    <row r="307" spans="1:87" ht="15" customHeight="1">
      <c r="A307" s="115"/>
      <c r="B307" s="58"/>
      <c r="C307" s="50"/>
      <c r="D307" s="67" t="s">
        <v>331</v>
      </c>
      <c r="E307" s="68"/>
      <c r="F307" s="69">
        <v>1168</v>
      </c>
      <c r="G307" s="53">
        <f t="shared" si="128"/>
        <v>876</v>
      </c>
      <c r="H307" s="54">
        <f t="shared" si="143"/>
        <v>362.08</v>
      </c>
      <c r="I307" s="53">
        <f t="shared" si="130"/>
        <v>759.2</v>
      </c>
      <c r="J307" s="53">
        <f>(F307*0.31)*1.05</f>
        <v>380.184</v>
      </c>
      <c r="K307" s="53">
        <f>F307*0.6245</f>
        <v>729.416</v>
      </c>
      <c r="L307" s="33">
        <f t="shared" si="109"/>
        <v>292</v>
      </c>
      <c r="M307" s="53">
        <f>F307*0.31</f>
        <v>362.08</v>
      </c>
      <c r="N307" s="53">
        <f t="shared" si="131"/>
        <v>729.416</v>
      </c>
      <c r="O307" s="27" t="s">
        <v>53</v>
      </c>
      <c r="P307" s="53">
        <f t="shared" si="132"/>
        <v>443.84000000000003</v>
      </c>
      <c r="Q307" s="33" t="str">
        <f t="shared" si="115"/>
        <v>Medicaid APG</v>
      </c>
      <c r="R307" s="54">
        <f t="shared" si="126"/>
        <v>362.08</v>
      </c>
      <c r="S307" s="33">
        <f>F307*0.75</f>
        <v>876</v>
      </c>
      <c r="T307" s="33">
        <f t="shared" si="117"/>
        <v>362.08</v>
      </c>
      <c r="U307" s="53">
        <f t="shared" si="133"/>
        <v>362.08</v>
      </c>
      <c r="V307" s="33">
        <f t="shared" si="119"/>
        <v>362.08</v>
      </c>
      <c r="W307" s="27" t="s">
        <v>53</v>
      </c>
      <c r="X307" s="53">
        <f t="shared" si="134"/>
        <v>362.08</v>
      </c>
      <c r="Y307" s="53">
        <f>F307*0.75</f>
        <v>876</v>
      </c>
      <c r="Z307" s="33">
        <f t="shared" si="120"/>
        <v>362.08</v>
      </c>
      <c r="AA307" s="33" t="str">
        <f t="shared" si="111"/>
        <v>Medicaid APG</v>
      </c>
      <c r="AB307" s="54">
        <f t="shared" si="144"/>
        <v>362.08</v>
      </c>
      <c r="AC307" s="54">
        <f t="shared" si="145"/>
        <v>759.2</v>
      </c>
      <c r="AD307" s="54" t="str">
        <f t="shared" si="142"/>
        <v>Medicaid APG</v>
      </c>
      <c r="AE307" s="54">
        <f t="shared" si="146"/>
        <v>362.08</v>
      </c>
      <c r="AF307" s="53" t="str">
        <f t="shared" si="139"/>
        <v>Medicaid APG</v>
      </c>
      <c r="AG307" s="38">
        <f t="shared" si="141"/>
        <v>960.3588</v>
      </c>
      <c r="AH307" s="55">
        <f t="shared" si="140"/>
        <v>292</v>
      </c>
      <c r="AI307" s="54">
        <f t="shared" si="127"/>
        <v>1168</v>
      </c>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row>
    <row r="308" spans="1:87" ht="15" customHeight="1">
      <c r="A308" s="115"/>
      <c r="B308" s="58"/>
      <c r="C308" s="50"/>
      <c r="D308" s="63" t="s">
        <v>332</v>
      </c>
      <c r="E308" s="68" t="s">
        <v>333</v>
      </c>
      <c r="F308" s="92" t="s">
        <v>44</v>
      </c>
      <c r="G308" s="89" t="s">
        <v>44</v>
      </c>
      <c r="H308" s="93" t="s">
        <v>44</v>
      </c>
      <c r="I308" s="89" t="s">
        <v>44</v>
      </c>
      <c r="J308" s="94" t="s">
        <v>44</v>
      </c>
      <c r="K308" s="94" t="s">
        <v>44</v>
      </c>
      <c r="L308" s="40" t="s">
        <v>44</v>
      </c>
      <c r="M308" s="94" t="s">
        <v>44</v>
      </c>
      <c r="N308" s="94" t="s">
        <v>44</v>
      </c>
      <c r="O308" s="27" t="s">
        <v>53</v>
      </c>
      <c r="P308" s="94" t="s">
        <v>44</v>
      </c>
      <c r="Q308" s="33" t="str">
        <f t="shared" si="115"/>
        <v>Medicaid APG</v>
      </c>
      <c r="R308" s="54" t="str">
        <f t="shared" si="126"/>
        <v>N/A</v>
      </c>
      <c r="S308" s="40" t="s">
        <v>44</v>
      </c>
      <c r="T308" s="40" t="s">
        <v>44</v>
      </c>
      <c r="U308" s="94" t="s">
        <v>44</v>
      </c>
      <c r="V308" s="40" t="s">
        <v>44</v>
      </c>
      <c r="W308" s="27" t="s">
        <v>53</v>
      </c>
      <c r="X308" s="94" t="s">
        <v>44</v>
      </c>
      <c r="Y308" s="27" t="s">
        <v>44</v>
      </c>
      <c r="Z308" s="33" t="str">
        <f t="shared" si="120"/>
        <v>N/A</v>
      </c>
      <c r="AA308" s="33" t="str">
        <f t="shared" si="111"/>
        <v>Medicaid APG</v>
      </c>
      <c r="AB308" s="27" t="s">
        <v>44</v>
      </c>
      <c r="AC308" s="27" t="s">
        <v>44</v>
      </c>
      <c r="AD308" s="54" t="str">
        <f t="shared" si="142"/>
        <v>Medicaid APG</v>
      </c>
      <c r="AE308" s="27" t="s">
        <v>44</v>
      </c>
      <c r="AF308" s="53" t="str">
        <f t="shared" si="139"/>
        <v>Medicaid APG</v>
      </c>
      <c r="AG308" s="40" t="s">
        <v>44</v>
      </c>
      <c r="AH308" s="100" t="s">
        <v>44</v>
      </c>
      <c r="AI308" s="27" t="s">
        <v>44</v>
      </c>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row>
    <row r="309" spans="1:87" ht="15" customHeight="1">
      <c r="A309" s="115"/>
      <c r="B309" s="58"/>
      <c r="C309" s="50"/>
      <c r="D309" s="67" t="s">
        <v>338</v>
      </c>
      <c r="E309" s="70"/>
      <c r="F309" s="69">
        <v>436</v>
      </c>
      <c r="G309" s="53">
        <f t="shared" si="128"/>
        <v>327</v>
      </c>
      <c r="H309" s="54">
        <f t="shared" si="143"/>
        <v>135.16</v>
      </c>
      <c r="I309" s="53">
        <f t="shared" si="130"/>
        <v>283.40000000000003</v>
      </c>
      <c r="J309" s="53">
        <f>(F309*0.31)*1.05</f>
        <v>141.918</v>
      </c>
      <c r="K309" s="53">
        <f>F309*0.6245</f>
        <v>272.28200000000004</v>
      </c>
      <c r="L309" s="33">
        <f t="shared" si="109"/>
        <v>109</v>
      </c>
      <c r="M309" s="53">
        <f>F309*0.31</f>
        <v>135.16</v>
      </c>
      <c r="N309" s="53">
        <f t="shared" si="131"/>
        <v>272.28200000000004</v>
      </c>
      <c r="O309" s="27" t="s">
        <v>53</v>
      </c>
      <c r="P309" s="53">
        <f t="shared" si="132"/>
        <v>165.68</v>
      </c>
      <c r="Q309" s="33" t="str">
        <f t="shared" si="115"/>
        <v>Medicaid APG</v>
      </c>
      <c r="R309" s="54">
        <f t="shared" si="126"/>
        <v>135.16</v>
      </c>
      <c r="S309" s="33">
        <f>F309*0.75</f>
        <v>327</v>
      </c>
      <c r="T309" s="33">
        <f t="shared" si="117"/>
        <v>135.16</v>
      </c>
      <c r="U309" s="53">
        <f t="shared" si="133"/>
        <v>135.16</v>
      </c>
      <c r="V309" s="33">
        <f t="shared" si="119"/>
        <v>135.16</v>
      </c>
      <c r="W309" s="27" t="s">
        <v>53</v>
      </c>
      <c r="X309" s="53">
        <f t="shared" si="134"/>
        <v>135.16</v>
      </c>
      <c r="Y309" s="27" t="s">
        <v>399</v>
      </c>
      <c r="Z309" s="33">
        <f t="shared" si="120"/>
        <v>135.16</v>
      </c>
      <c r="AA309" s="33" t="str">
        <f t="shared" si="111"/>
        <v>Medicaid APG</v>
      </c>
      <c r="AB309" s="54">
        <f t="shared" si="144"/>
        <v>135.16</v>
      </c>
      <c r="AC309" s="54">
        <f t="shared" si="145"/>
        <v>283.40000000000003</v>
      </c>
      <c r="AD309" s="54" t="str">
        <f t="shared" si="142"/>
        <v>Medicaid APG</v>
      </c>
      <c r="AE309" s="54">
        <f t="shared" si="146"/>
        <v>135.16</v>
      </c>
      <c r="AF309" s="53" t="str">
        <f t="shared" si="139"/>
        <v>Medicaid APG</v>
      </c>
      <c r="AG309" s="38">
        <f t="shared" si="141"/>
        <v>358.4901</v>
      </c>
      <c r="AH309" s="55">
        <f t="shared" si="140"/>
        <v>109</v>
      </c>
      <c r="AI309" s="54">
        <f t="shared" si="127"/>
        <v>436</v>
      </c>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row>
    <row r="310" spans="1:87" ht="15" customHeight="1">
      <c r="A310" s="115"/>
      <c r="B310" s="58"/>
      <c r="C310" s="50"/>
      <c r="D310" s="63" t="s">
        <v>334</v>
      </c>
      <c r="E310" s="70"/>
      <c r="F310" s="69">
        <v>88.24</v>
      </c>
      <c r="G310" s="53">
        <f t="shared" si="128"/>
        <v>66.17999999999999</v>
      </c>
      <c r="H310" s="54">
        <f t="shared" si="143"/>
        <v>27.3544</v>
      </c>
      <c r="I310" s="53">
        <f t="shared" si="130"/>
        <v>57.356</v>
      </c>
      <c r="J310" s="53">
        <f>(F310*0.31)*1.05</f>
        <v>28.72212</v>
      </c>
      <c r="K310" s="53">
        <f>F310*0.6245</f>
        <v>55.10588</v>
      </c>
      <c r="L310" s="33">
        <f t="shared" si="109"/>
        <v>22.06</v>
      </c>
      <c r="M310" s="53">
        <f>F310*0.31</f>
        <v>27.3544</v>
      </c>
      <c r="N310" s="53">
        <f t="shared" si="131"/>
        <v>55.10588</v>
      </c>
      <c r="O310" s="27" t="s">
        <v>53</v>
      </c>
      <c r="P310" s="53">
        <f t="shared" si="132"/>
        <v>33.5312</v>
      </c>
      <c r="Q310" s="33" t="str">
        <f t="shared" si="115"/>
        <v>Medicaid APG</v>
      </c>
      <c r="R310" s="54">
        <f t="shared" si="126"/>
        <v>27.3544</v>
      </c>
      <c r="S310" s="33">
        <f>F310*0.75</f>
        <v>66.17999999999999</v>
      </c>
      <c r="T310" s="33">
        <f t="shared" si="117"/>
        <v>27.3544</v>
      </c>
      <c r="U310" s="53">
        <f t="shared" si="133"/>
        <v>27.3544</v>
      </c>
      <c r="V310" s="33">
        <f t="shared" si="119"/>
        <v>27.3544</v>
      </c>
      <c r="W310" s="27" t="s">
        <v>53</v>
      </c>
      <c r="X310" s="53">
        <f t="shared" si="134"/>
        <v>27.3544</v>
      </c>
      <c r="Y310" s="27" t="s">
        <v>399</v>
      </c>
      <c r="Z310" s="33">
        <f t="shared" si="120"/>
        <v>27.3544</v>
      </c>
      <c r="AA310" s="33" t="str">
        <f t="shared" si="111"/>
        <v>Medicaid APG</v>
      </c>
      <c r="AB310" s="54">
        <f t="shared" si="144"/>
        <v>27.3544</v>
      </c>
      <c r="AC310" s="54">
        <f t="shared" si="145"/>
        <v>57.356</v>
      </c>
      <c r="AD310" s="54" t="str">
        <f t="shared" si="142"/>
        <v>Medicaid APG</v>
      </c>
      <c r="AE310" s="54">
        <f t="shared" si="146"/>
        <v>27.3544</v>
      </c>
      <c r="AF310" s="53" t="str">
        <f t="shared" si="139"/>
        <v>Medicaid APG</v>
      </c>
      <c r="AG310" s="38">
        <f t="shared" si="141"/>
        <v>72.55313399999999</v>
      </c>
      <c r="AH310" s="55">
        <f t="shared" si="140"/>
        <v>22.06</v>
      </c>
      <c r="AI310" s="54">
        <f t="shared" si="127"/>
        <v>88.24</v>
      </c>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row>
    <row r="311" spans="1:87" ht="15" customHeight="1" thickBot="1">
      <c r="A311" s="115"/>
      <c r="B311" s="58"/>
      <c r="C311" s="50"/>
      <c r="D311" s="64" t="s">
        <v>335</v>
      </c>
      <c r="E311" s="71"/>
      <c r="F311" s="69">
        <v>7588.75</v>
      </c>
      <c r="G311" s="53">
        <f t="shared" si="128"/>
        <v>5691.5625</v>
      </c>
      <c r="H311" s="54">
        <f t="shared" si="143"/>
        <v>2352.5125</v>
      </c>
      <c r="I311" s="53">
        <f t="shared" si="130"/>
        <v>4932.6875</v>
      </c>
      <c r="J311" s="53">
        <f>(F311*0.31)*1.05</f>
        <v>2470.138125</v>
      </c>
      <c r="K311" s="53">
        <f>F311*0.6245</f>
        <v>4739.1743750000005</v>
      </c>
      <c r="L311" s="33">
        <f t="shared" si="109"/>
        <v>1897.1875</v>
      </c>
      <c r="M311" s="53">
        <f>F311*0.31</f>
        <v>2352.5125</v>
      </c>
      <c r="N311" s="53">
        <f t="shared" si="131"/>
        <v>4739.1743750000005</v>
      </c>
      <c r="O311" s="27" t="s">
        <v>53</v>
      </c>
      <c r="P311" s="53">
        <f t="shared" si="132"/>
        <v>2883.725</v>
      </c>
      <c r="Q311" s="33" t="str">
        <f t="shared" si="115"/>
        <v>Medicaid APG</v>
      </c>
      <c r="R311" s="54">
        <f t="shared" si="126"/>
        <v>2352.5125</v>
      </c>
      <c r="S311" s="33">
        <f>F311*0.75</f>
        <v>5691.5625</v>
      </c>
      <c r="T311" s="33">
        <f t="shared" si="117"/>
        <v>2352.5125</v>
      </c>
      <c r="U311" s="53">
        <f t="shared" si="133"/>
        <v>2352.5125</v>
      </c>
      <c r="V311" s="33">
        <f t="shared" si="119"/>
        <v>2352.5125</v>
      </c>
      <c r="W311" s="27" t="s">
        <v>53</v>
      </c>
      <c r="X311" s="53">
        <f t="shared" si="134"/>
        <v>2352.5125</v>
      </c>
      <c r="Y311" s="103">
        <v>2024</v>
      </c>
      <c r="Z311" s="33">
        <f t="shared" si="120"/>
        <v>2352.5125</v>
      </c>
      <c r="AA311" s="33" t="str">
        <f t="shared" si="111"/>
        <v>Medicaid APG</v>
      </c>
      <c r="AB311" s="54">
        <f t="shared" si="144"/>
        <v>2352.5125</v>
      </c>
      <c r="AC311" s="54">
        <f t="shared" si="145"/>
        <v>4932.6875</v>
      </c>
      <c r="AD311" s="54" t="str">
        <f t="shared" si="142"/>
        <v>Medicaid APG</v>
      </c>
      <c r="AE311" s="54">
        <f t="shared" si="146"/>
        <v>2352.5125</v>
      </c>
      <c r="AF311" s="53" t="str">
        <f t="shared" si="139"/>
        <v>Medicaid APG</v>
      </c>
      <c r="AG311" s="38">
        <f t="shared" si="141"/>
        <v>6239.65996875</v>
      </c>
      <c r="AH311" s="55">
        <f t="shared" si="140"/>
        <v>1897.1875</v>
      </c>
      <c r="AI311" s="54">
        <f t="shared" si="127"/>
        <v>7588.75</v>
      </c>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row>
    <row r="312" spans="1:87" ht="15" customHeight="1">
      <c r="A312" s="115"/>
      <c r="B312" s="58">
        <v>45378</v>
      </c>
      <c r="C312" s="50">
        <v>45378</v>
      </c>
      <c r="D312" s="51" t="s">
        <v>318</v>
      </c>
      <c r="E312" s="65" t="s">
        <v>341</v>
      </c>
      <c r="F312" s="69"/>
      <c r="G312" s="53"/>
      <c r="H312" s="54"/>
      <c r="I312" s="53"/>
      <c r="J312" s="53"/>
      <c r="K312" s="53"/>
      <c r="L312" s="33"/>
      <c r="M312" s="94"/>
      <c r="N312" s="53"/>
      <c r="O312" s="27" t="s">
        <v>53</v>
      </c>
      <c r="P312" s="53"/>
      <c r="Q312" s="33" t="str">
        <f t="shared" si="115"/>
        <v>Medicaid APG</v>
      </c>
      <c r="R312" s="54"/>
      <c r="S312" s="33"/>
      <c r="T312" s="33"/>
      <c r="U312" s="53"/>
      <c r="V312" s="33">
        <f t="shared" si="119"/>
        <v>0</v>
      </c>
      <c r="W312" s="27" t="s">
        <v>53</v>
      </c>
      <c r="X312" s="53"/>
      <c r="Y312" s="54"/>
      <c r="Z312" s="33"/>
      <c r="AA312" s="33" t="str">
        <f t="shared" si="111"/>
        <v>Medicaid APG</v>
      </c>
      <c r="AB312" s="54"/>
      <c r="AC312" s="54"/>
      <c r="AD312" s="54" t="str">
        <f t="shared" si="142"/>
        <v>Medicaid APG</v>
      </c>
      <c r="AE312" s="54"/>
      <c r="AF312" s="53" t="str">
        <f t="shared" si="139"/>
        <v>Medicaid APG</v>
      </c>
      <c r="AG312" s="38"/>
      <c r="AH312" s="55"/>
      <c r="AI312" s="54"/>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row>
    <row r="313" spans="1:87" ht="15" customHeight="1">
      <c r="A313" s="115"/>
      <c r="B313" s="58"/>
      <c r="C313" s="50"/>
      <c r="D313" s="67" t="s">
        <v>331</v>
      </c>
      <c r="E313" s="68"/>
      <c r="F313" s="52">
        <v>1511</v>
      </c>
      <c r="G313" s="53">
        <f t="shared" si="128"/>
        <v>1133.25</v>
      </c>
      <c r="H313" s="54">
        <f t="shared" si="143"/>
        <v>468.41</v>
      </c>
      <c r="I313" s="53">
        <f t="shared" si="130"/>
        <v>982.15</v>
      </c>
      <c r="J313" s="53">
        <f>(F313*0.31)*1.05</f>
        <v>491.83050000000003</v>
      </c>
      <c r="K313" s="53">
        <f>F313*0.6245</f>
        <v>943.6195000000001</v>
      </c>
      <c r="L313" s="33">
        <f t="shared" si="109"/>
        <v>377.75</v>
      </c>
      <c r="M313" s="53">
        <f>F313*0.31</f>
        <v>468.41</v>
      </c>
      <c r="N313" s="53">
        <f t="shared" si="131"/>
        <v>943.6195000000001</v>
      </c>
      <c r="O313" s="27" t="s">
        <v>53</v>
      </c>
      <c r="P313" s="53">
        <f t="shared" si="132"/>
        <v>574.18</v>
      </c>
      <c r="Q313" s="33" t="str">
        <f t="shared" si="115"/>
        <v>Medicaid APG</v>
      </c>
      <c r="R313" s="54">
        <f t="shared" si="126"/>
        <v>468.41</v>
      </c>
      <c r="S313" s="33">
        <f>F313*0.75</f>
        <v>1133.25</v>
      </c>
      <c r="T313" s="33">
        <f t="shared" si="117"/>
        <v>468.41</v>
      </c>
      <c r="U313" s="53">
        <f t="shared" si="133"/>
        <v>468.41</v>
      </c>
      <c r="V313" s="33">
        <f t="shared" si="119"/>
        <v>468.41</v>
      </c>
      <c r="W313" s="27" t="s">
        <v>53</v>
      </c>
      <c r="X313" s="53">
        <f t="shared" si="134"/>
        <v>468.41</v>
      </c>
      <c r="Y313" s="54">
        <f>F313*0.75</f>
        <v>1133.25</v>
      </c>
      <c r="Z313" s="33">
        <f t="shared" si="120"/>
        <v>468.41</v>
      </c>
      <c r="AA313" s="33" t="str">
        <f t="shared" si="111"/>
        <v>Medicaid APG</v>
      </c>
      <c r="AB313" s="54">
        <f t="shared" si="144"/>
        <v>468.41</v>
      </c>
      <c r="AC313" s="54">
        <f t="shared" si="145"/>
        <v>982.15</v>
      </c>
      <c r="AD313" s="54" t="str">
        <f t="shared" si="142"/>
        <v>Medicaid APG</v>
      </c>
      <c r="AE313" s="54">
        <f t="shared" si="146"/>
        <v>468.41</v>
      </c>
      <c r="AF313" s="53" t="str">
        <f t="shared" si="139"/>
        <v>Medicaid APG</v>
      </c>
      <c r="AG313" s="38">
        <f t="shared" si="141"/>
        <v>1242.381975</v>
      </c>
      <c r="AH313" s="55">
        <f t="shared" si="140"/>
        <v>377.75</v>
      </c>
      <c r="AI313" s="54">
        <f t="shared" si="127"/>
        <v>1511</v>
      </c>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row>
    <row r="314" spans="1:87" ht="15" customHeight="1">
      <c r="A314" s="115"/>
      <c r="B314" s="58"/>
      <c r="C314" s="50"/>
      <c r="D314" s="63" t="s">
        <v>332</v>
      </c>
      <c r="E314" s="68" t="s">
        <v>333</v>
      </c>
      <c r="F314" s="91" t="s">
        <v>44</v>
      </c>
      <c r="G314" s="89" t="s">
        <v>44</v>
      </c>
      <c r="H314" s="93" t="s">
        <v>44</v>
      </c>
      <c r="I314" s="89" t="s">
        <v>44</v>
      </c>
      <c r="J314" s="94" t="s">
        <v>44</v>
      </c>
      <c r="K314" s="94" t="s">
        <v>44</v>
      </c>
      <c r="L314" s="40" t="s">
        <v>44</v>
      </c>
      <c r="M314" s="94" t="s">
        <v>44</v>
      </c>
      <c r="N314" s="94" t="s">
        <v>44</v>
      </c>
      <c r="O314" s="27" t="s">
        <v>53</v>
      </c>
      <c r="P314" s="94" t="s">
        <v>44</v>
      </c>
      <c r="Q314" s="33" t="str">
        <f t="shared" si="115"/>
        <v>Medicaid APG</v>
      </c>
      <c r="R314" s="54" t="str">
        <f t="shared" si="126"/>
        <v>N/A</v>
      </c>
      <c r="S314" s="40" t="s">
        <v>44</v>
      </c>
      <c r="T314" s="40" t="s">
        <v>44</v>
      </c>
      <c r="U314" s="94" t="s">
        <v>44</v>
      </c>
      <c r="V314" s="40" t="s">
        <v>44</v>
      </c>
      <c r="W314" s="27" t="s">
        <v>53</v>
      </c>
      <c r="X314" s="94" t="s">
        <v>44</v>
      </c>
      <c r="Y314" s="27" t="s">
        <v>44</v>
      </c>
      <c r="Z314" s="33" t="str">
        <f t="shared" si="120"/>
        <v>N/A</v>
      </c>
      <c r="AA314" s="33" t="str">
        <f t="shared" si="111"/>
        <v>Medicaid APG</v>
      </c>
      <c r="AB314" s="27" t="s">
        <v>44</v>
      </c>
      <c r="AC314" s="54"/>
      <c r="AD314" s="54" t="str">
        <f t="shared" si="142"/>
        <v>Medicaid APG</v>
      </c>
      <c r="AE314" s="27" t="s">
        <v>44</v>
      </c>
      <c r="AF314" s="53" t="str">
        <f t="shared" si="139"/>
        <v>Medicaid APG</v>
      </c>
      <c r="AG314" s="40" t="s">
        <v>44</v>
      </c>
      <c r="AH314" s="100" t="s">
        <v>44</v>
      </c>
      <c r="AI314" s="27" t="s">
        <v>44</v>
      </c>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row>
    <row r="315" spans="1:87" ht="15" customHeight="1">
      <c r="A315" s="115"/>
      <c r="B315" s="58"/>
      <c r="C315" s="50"/>
      <c r="D315" s="63" t="s">
        <v>334</v>
      </c>
      <c r="E315" s="70"/>
      <c r="F315" s="69">
        <v>108.15</v>
      </c>
      <c r="G315" s="53">
        <f t="shared" si="128"/>
        <v>81.11250000000001</v>
      </c>
      <c r="H315" s="54">
        <f t="shared" si="143"/>
        <v>33.5265</v>
      </c>
      <c r="I315" s="53">
        <f t="shared" si="130"/>
        <v>70.2975</v>
      </c>
      <c r="J315" s="53">
        <f>(F315*0.31)*1.05</f>
        <v>35.202825</v>
      </c>
      <c r="K315" s="53">
        <f>F315*0.6245</f>
        <v>67.539675</v>
      </c>
      <c r="L315" s="33">
        <f>F315*0.25</f>
        <v>27.0375</v>
      </c>
      <c r="M315" s="53">
        <f>F315*0.31</f>
        <v>33.5265</v>
      </c>
      <c r="N315" s="53">
        <f t="shared" si="131"/>
        <v>67.539675</v>
      </c>
      <c r="O315" s="27" t="s">
        <v>53</v>
      </c>
      <c r="P315" s="53">
        <f t="shared" si="132"/>
        <v>41.097</v>
      </c>
      <c r="Q315" s="33" t="str">
        <f t="shared" si="115"/>
        <v>Medicaid APG</v>
      </c>
      <c r="R315" s="54">
        <f t="shared" si="126"/>
        <v>33.5265</v>
      </c>
      <c r="S315" s="33">
        <f>F315*0.75</f>
        <v>81.11250000000001</v>
      </c>
      <c r="T315" s="33">
        <f t="shared" si="117"/>
        <v>33.5265</v>
      </c>
      <c r="U315" s="53">
        <f t="shared" si="133"/>
        <v>33.5265</v>
      </c>
      <c r="V315" s="33">
        <f t="shared" si="119"/>
        <v>33.5265</v>
      </c>
      <c r="W315" s="27" t="s">
        <v>53</v>
      </c>
      <c r="X315" s="53">
        <f t="shared" si="134"/>
        <v>33.5265</v>
      </c>
      <c r="Y315" s="27" t="s">
        <v>399</v>
      </c>
      <c r="Z315" s="33">
        <f t="shared" si="120"/>
        <v>33.5265</v>
      </c>
      <c r="AA315" s="33" t="str">
        <f t="shared" si="111"/>
        <v>Medicaid APG</v>
      </c>
      <c r="AB315" s="54">
        <f t="shared" si="144"/>
        <v>33.5265</v>
      </c>
      <c r="AC315" s="54">
        <f t="shared" si="145"/>
        <v>70.2975</v>
      </c>
      <c r="AD315" s="54" t="str">
        <f t="shared" si="142"/>
        <v>Medicaid APG</v>
      </c>
      <c r="AE315" s="54">
        <f t="shared" si="146"/>
        <v>33.5265</v>
      </c>
      <c r="AF315" s="53" t="str">
        <f t="shared" si="139"/>
        <v>Medicaid APG</v>
      </c>
      <c r="AG315" s="38">
        <f t="shared" si="141"/>
        <v>88.92363375000001</v>
      </c>
      <c r="AH315" s="55">
        <f t="shared" si="140"/>
        <v>27.0375</v>
      </c>
      <c r="AI315" s="54">
        <f t="shared" si="127"/>
        <v>108.15</v>
      </c>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row>
    <row r="316" spans="1:87" ht="15" customHeight="1" thickBot="1">
      <c r="A316" s="115"/>
      <c r="B316" s="58"/>
      <c r="C316" s="50"/>
      <c r="D316" s="64" t="s">
        <v>335</v>
      </c>
      <c r="E316" s="71"/>
      <c r="F316" s="69">
        <v>7552</v>
      </c>
      <c r="G316" s="53">
        <f t="shared" si="128"/>
        <v>5664</v>
      </c>
      <c r="H316" s="54">
        <f t="shared" si="143"/>
        <v>2341.12</v>
      </c>
      <c r="I316" s="53">
        <f t="shared" si="130"/>
        <v>4908.8</v>
      </c>
      <c r="J316" s="53">
        <f>(F316*0.31)*1.05</f>
        <v>2458.176</v>
      </c>
      <c r="K316" s="53">
        <f>F316*0.6245</f>
        <v>4716.224</v>
      </c>
      <c r="L316" s="33">
        <f>F316*0.25</f>
        <v>1888</v>
      </c>
      <c r="M316" s="53">
        <f>F316*0.31</f>
        <v>2341.12</v>
      </c>
      <c r="N316" s="53">
        <f t="shared" si="131"/>
        <v>4716.224</v>
      </c>
      <c r="O316" s="27" t="s">
        <v>53</v>
      </c>
      <c r="P316" s="53">
        <f t="shared" si="132"/>
        <v>2869.76</v>
      </c>
      <c r="Q316" s="33" t="str">
        <f t="shared" si="115"/>
        <v>Medicaid APG</v>
      </c>
      <c r="R316" s="54">
        <f t="shared" si="126"/>
        <v>2341.12</v>
      </c>
      <c r="S316" s="33">
        <f>F316*0.75</f>
        <v>5664</v>
      </c>
      <c r="T316" s="33">
        <f t="shared" si="117"/>
        <v>2341.12</v>
      </c>
      <c r="U316" s="53">
        <f t="shared" si="133"/>
        <v>2341.12</v>
      </c>
      <c r="V316" s="33">
        <f t="shared" si="119"/>
        <v>2341.12</v>
      </c>
      <c r="W316" s="27" t="s">
        <v>53</v>
      </c>
      <c r="X316" s="53">
        <f t="shared" si="134"/>
        <v>2341.12</v>
      </c>
      <c r="Y316" s="40">
        <v>2024</v>
      </c>
      <c r="Z316" s="33">
        <f t="shared" si="120"/>
        <v>2341.12</v>
      </c>
      <c r="AA316" s="33" t="str">
        <f t="shared" si="111"/>
        <v>Medicaid APG</v>
      </c>
      <c r="AB316" s="54">
        <f t="shared" si="144"/>
        <v>2341.12</v>
      </c>
      <c r="AC316" s="54">
        <f t="shared" si="145"/>
        <v>4908.8</v>
      </c>
      <c r="AD316" s="54" t="str">
        <f t="shared" si="142"/>
        <v>Medicaid APG</v>
      </c>
      <c r="AE316" s="54">
        <f t="shared" si="146"/>
        <v>2341.12</v>
      </c>
      <c r="AF316" s="53" t="str">
        <f t="shared" si="139"/>
        <v>Medicaid APG</v>
      </c>
      <c r="AG316" s="38">
        <f t="shared" si="141"/>
        <v>6209.4432</v>
      </c>
      <c r="AH316" s="55">
        <f t="shared" si="140"/>
        <v>1888</v>
      </c>
      <c r="AI316" s="54">
        <f t="shared" si="127"/>
        <v>7552</v>
      </c>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row>
    <row r="317" spans="1:87" ht="15" customHeight="1">
      <c r="A317" s="115"/>
      <c r="B317" s="58">
        <v>45380</v>
      </c>
      <c r="C317" s="50">
        <v>45380</v>
      </c>
      <c r="D317" s="51" t="s">
        <v>318</v>
      </c>
      <c r="E317" s="65" t="s">
        <v>342</v>
      </c>
      <c r="F317" s="52"/>
      <c r="G317" s="53"/>
      <c r="H317" s="54"/>
      <c r="I317" s="53"/>
      <c r="J317" s="53"/>
      <c r="K317" s="53"/>
      <c r="L317" s="33"/>
      <c r="M317" s="53"/>
      <c r="N317" s="53"/>
      <c r="O317" s="27" t="s">
        <v>53</v>
      </c>
      <c r="P317" s="53"/>
      <c r="Q317" s="33" t="str">
        <f t="shared" si="115"/>
        <v>Medicaid APG</v>
      </c>
      <c r="R317" s="54"/>
      <c r="S317" s="33"/>
      <c r="T317" s="33"/>
      <c r="U317" s="53"/>
      <c r="V317" s="33"/>
      <c r="W317" s="27" t="s">
        <v>53</v>
      </c>
      <c r="X317" s="53"/>
      <c r="Y317" s="54"/>
      <c r="Z317" s="33"/>
      <c r="AA317" s="33" t="str">
        <f t="shared" si="111"/>
        <v>Medicaid APG</v>
      </c>
      <c r="AB317" s="54"/>
      <c r="AC317" s="54"/>
      <c r="AD317" s="54" t="str">
        <f t="shared" si="142"/>
        <v>Medicaid APG</v>
      </c>
      <c r="AE317" s="54"/>
      <c r="AF317" s="53" t="str">
        <f t="shared" si="139"/>
        <v>Medicaid APG</v>
      </c>
      <c r="AG317" s="38"/>
      <c r="AH317" s="55"/>
      <c r="AI317" s="54"/>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row>
    <row r="318" spans="1:87" ht="15" customHeight="1">
      <c r="A318" s="115"/>
      <c r="B318" s="58"/>
      <c r="C318" s="50"/>
      <c r="D318" s="67" t="s">
        <v>331</v>
      </c>
      <c r="E318" s="68"/>
      <c r="F318" s="52">
        <v>1666</v>
      </c>
      <c r="G318" s="53">
        <f t="shared" si="128"/>
        <v>1249.5</v>
      </c>
      <c r="H318" s="54">
        <f t="shared" si="143"/>
        <v>516.46</v>
      </c>
      <c r="I318" s="53">
        <f t="shared" si="130"/>
        <v>1082.9</v>
      </c>
      <c r="J318" s="53">
        <f>(F318*0.31)*1.05</f>
        <v>542.283</v>
      </c>
      <c r="K318" s="53">
        <f>F318*0.6245</f>
        <v>1040.4170000000001</v>
      </c>
      <c r="L318" s="33">
        <f>F318*0.25</f>
        <v>416.5</v>
      </c>
      <c r="M318" s="53">
        <f>F318*0.31</f>
        <v>516.46</v>
      </c>
      <c r="N318" s="53">
        <f t="shared" si="131"/>
        <v>1040.4170000000001</v>
      </c>
      <c r="O318" s="27" t="s">
        <v>53</v>
      </c>
      <c r="P318" s="53">
        <f t="shared" si="132"/>
        <v>633.08</v>
      </c>
      <c r="Q318" s="33" t="str">
        <f t="shared" si="115"/>
        <v>Medicaid APG</v>
      </c>
      <c r="R318" s="54">
        <f t="shared" si="126"/>
        <v>516.46</v>
      </c>
      <c r="S318" s="33">
        <f>F318*0.75</f>
        <v>1249.5</v>
      </c>
      <c r="T318" s="33">
        <f t="shared" si="117"/>
        <v>516.46</v>
      </c>
      <c r="U318" s="53">
        <f t="shared" si="133"/>
        <v>516.46</v>
      </c>
      <c r="V318" s="33">
        <f t="shared" si="119"/>
        <v>516.46</v>
      </c>
      <c r="W318" s="27" t="s">
        <v>53</v>
      </c>
      <c r="X318" s="53">
        <f t="shared" si="134"/>
        <v>516.46</v>
      </c>
      <c r="Y318" s="54">
        <f>F318*0.75</f>
        <v>1249.5</v>
      </c>
      <c r="Z318" s="33">
        <f t="shared" si="120"/>
        <v>516.46</v>
      </c>
      <c r="AA318" s="33" t="str">
        <f aca="true" t="shared" si="147" ref="AA318:AA361">W318</f>
        <v>Medicaid APG</v>
      </c>
      <c r="AB318" s="54">
        <f t="shared" si="144"/>
        <v>516.46</v>
      </c>
      <c r="AC318" s="54">
        <f t="shared" si="145"/>
        <v>1082.9</v>
      </c>
      <c r="AD318" s="54" t="str">
        <f t="shared" si="142"/>
        <v>Medicaid APG</v>
      </c>
      <c r="AE318" s="54">
        <f t="shared" si="146"/>
        <v>516.46</v>
      </c>
      <c r="AF318" s="53" t="str">
        <f t="shared" si="139"/>
        <v>Medicaid APG</v>
      </c>
      <c r="AG318" s="38">
        <f t="shared" si="141"/>
        <v>1369.82685</v>
      </c>
      <c r="AH318" s="55">
        <f t="shared" si="140"/>
        <v>416.5</v>
      </c>
      <c r="AI318" s="54">
        <f t="shared" si="127"/>
        <v>1666</v>
      </c>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row>
    <row r="319" spans="1:87" ht="15" customHeight="1">
      <c r="A319" s="115"/>
      <c r="B319" s="58"/>
      <c r="C319" s="50"/>
      <c r="D319" s="63" t="s">
        <v>332</v>
      </c>
      <c r="E319" s="68" t="s">
        <v>333</v>
      </c>
      <c r="F319" s="91" t="s">
        <v>44</v>
      </c>
      <c r="G319" s="89" t="s">
        <v>44</v>
      </c>
      <c r="H319" s="93" t="s">
        <v>44</v>
      </c>
      <c r="I319" s="89" t="s">
        <v>44</v>
      </c>
      <c r="J319" s="94" t="s">
        <v>44</v>
      </c>
      <c r="K319" s="94" t="s">
        <v>44</v>
      </c>
      <c r="L319" s="40" t="s">
        <v>44</v>
      </c>
      <c r="M319" s="94" t="s">
        <v>44</v>
      </c>
      <c r="N319" s="94" t="s">
        <v>44</v>
      </c>
      <c r="O319" s="27" t="s">
        <v>53</v>
      </c>
      <c r="P319" s="94" t="s">
        <v>44</v>
      </c>
      <c r="Q319" s="33" t="str">
        <f t="shared" si="115"/>
        <v>Medicaid APG</v>
      </c>
      <c r="R319" s="54" t="str">
        <f t="shared" si="126"/>
        <v>N/A</v>
      </c>
      <c r="S319" s="40" t="s">
        <v>44</v>
      </c>
      <c r="T319" s="40" t="s">
        <v>44</v>
      </c>
      <c r="U319" s="94" t="s">
        <v>44</v>
      </c>
      <c r="V319" s="40" t="s">
        <v>44</v>
      </c>
      <c r="W319" s="27" t="s">
        <v>53</v>
      </c>
      <c r="X319" s="94" t="s">
        <v>44</v>
      </c>
      <c r="Y319" s="27" t="s">
        <v>44</v>
      </c>
      <c r="Z319" s="33" t="str">
        <f t="shared" si="120"/>
        <v>N/A</v>
      </c>
      <c r="AA319" s="33" t="str">
        <f t="shared" si="147"/>
        <v>Medicaid APG</v>
      </c>
      <c r="AB319" s="27" t="s">
        <v>44</v>
      </c>
      <c r="AC319" s="27" t="s">
        <v>44</v>
      </c>
      <c r="AD319" s="54" t="str">
        <f t="shared" si="142"/>
        <v>Medicaid APG</v>
      </c>
      <c r="AE319" s="27" t="s">
        <v>44</v>
      </c>
      <c r="AF319" s="53" t="str">
        <f t="shared" si="139"/>
        <v>Medicaid APG</v>
      </c>
      <c r="AG319" s="40" t="s">
        <v>44</v>
      </c>
      <c r="AH319" s="100" t="s">
        <v>44</v>
      </c>
      <c r="AI319" s="27" t="s">
        <v>44</v>
      </c>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row>
    <row r="320" spans="1:87" ht="15" customHeight="1">
      <c r="A320" s="115"/>
      <c r="B320" s="58"/>
      <c r="C320" s="50"/>
      <c r="D320" s="67" t="s">
        <v>338</v>
      </c>
      <c r="E320" s="70"/>
      <c r="F320" s="52">
        <v>574</v>
      </c>
      <c r="G320" s="53">
        <f t="shared" si="128"/>
        <v>430.5</v>
      </c>
      <c r="H320" s="54">
        <f t="shared" si="143"/>
        <v>177.94</v>
      </c>
      <c r="I320" s="53">
        <f t="shared" si="130"/>
        <v>373.1</v>
      </c>
      <c r="J320" s="53">
        <f>(F320*0.31)*1.05</f>
        <v>186.83700000000002</v>
      </c>
      <c r="K320" s="53">
        <f>F320*0.6245</f>
        <v>358.463</v>
      </c>
      <c r="L320" s="33">
        <f>F320*0.25</f>
        <v>143.5</v>
      </c>
      <c r="M320" s="53">
        <f>F320*0.31</f>
        <v>177.94</v>
      </c>
      <c r="N320" s="53">
        <f t="shared" si="131"/>
        <v>358.463</v>
      </c>
      <c r="O320" s="27" t="s">
        <v>53</v>
      </c>
      <c r="P320" s="53">
        <f t="shared" si="132"/>
        <v>218.12</v>
      </c>
      <c r="Q320" s="33" t="str">
        <f t="shared" si="115"/>
        <v>Medicaid APG</v>
      </c>
      <c r="R320" s="54">
        <f t="shared" si="126"/>
        <v>177.94</v>
      </c>
      <c r="S320" s="33">
        <f>F320*0.75</f>
        <v>430.5</v>
      </c>
      <c r="T320" s="33">
        <f t="shared" si="117"/>
        <v>177.94</v>
      </c>
      <c r="U320" s="53">
        <f t="shared" si="133"/>
        <v>177.94</v>
      </c>
      <c r="V320" s="33">
        <f t="shared" si="119"/>
        <v>177.94</v>
      </c>
      <c r="W320" s="27" t="s">
        <v>53</v>
      </c>
      <c r="X320" s="53">
        <f t="shared" si="134"/>
        <v>177.94</v>
      </c>
      <c r="Y320" s="27" t="s">
        <v>399</v>
      </c>
      <c r="Z320" s="33">
        <f t="shared" si="120"/>
        <v>177.94</v>
      </c>
      <c r="AA320" s="33" t="str">
        <f t="shared" si="147"/>
        <v>Medicaid APG</v>
      </c>
      <c r="AB320" s="54">
        <f t="shared" si="144"/>
        <v>177.94</v>
      </c>
      <c r="AC320" s="54">
        <f t="shared" si="145"/>
        <v>373.1</v>
      </c>
      <c r="AD320" s="54" t="str">
        <f t="shared" si="142"/>
        <v>Medicaid APG</v>
      </c>
      <c r="AE320" s="54">
        <f t="shared" si="146"/>
        <v>177.94</v>
      </c>
      <c r="AF320" s="53" t="str">
        <f t="shared" si="139"/>
        <v>Medicaid APG</v>
      </c>
      <c r="AG320" s="38">
        <f t="shared" si="141"/>
        <v>471.95715</v>
      </c>
      <c r="AH320" s="55">
        <f t="shared" si="140"/>
        <v>143.5</v>
      </c>
      <c r="AI320" s="54">
        <f t="shared" si="127"/>
        <v>574</v>
      </c>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row>
    <row r="321" spans="1:87" ht="15" customHeight="1">
      <c r="A321" s="115"/>
      <c r="B321" s="58"/>
      <c r="C321" s="50"/>
      <c r="D321" s="63" t="s">
        <v>334</v>
      </c>
      <c r="E321" s="70"/>
      <c r="F321" s="52">
        <v>132.65</v>
      </c>
      <c r="G321" s="53">
        <f t="shared" si="128"/>
        <v>99.48750000000001</v>
      </c>
      <c r="H321" s="54">
        <f t="shared" si="143"/>
        <v>41.121500000000005</v>
      </c>
      <c r="I321" s="53">
        <f t="shared" si="130"/>
        <v>86.22250000000001</v>
      </c>
      <c r="J321" s="53">
        <f>(F321*0.31)*1.05</f>
        <v>43.177575000000004</v>
      </c>
      <c r="K321" s="53">
        <f>F321*0.6245</f>
        <v>82.83992500000001</v>
      </c>
      <c r="L321" s="33">
        <f>F321*0.25</f>
        <v>33.1625</v>
      </c>
      <c r="M321" s="53">
        <f>F321*0.31</f>
        <v>41.121500000000005</v>
      </c>
      <c r="N321" s="53">
        <f t="shared" si="131"/>
        <v>82.83992500000001</v>
      </c>
      <c r="O321" s="27" t="s">
        <v>53</v>
      </c>
      <c r="P321" s="53">
        <f t="shared" si="132"/>
        <v>50.407000000000004</v>
      </c>
      <c r="Q321" s="33" t="str">
        <f t="shared" si="115"/>
        <v>Medicaid APG</v>
      </c>
      <c r="R321" s="54">
        <f t="shared" si="126"/>
        <v>41.121500000000005</v>
      </c>
      <c r="S321" s="33">
        <f>F321*0.75</f>
        <v>99.48750000000001</v>
      </c>
      <c r="T321" s="33">
        <f t="shared" si="117"/>
        <v>41.121500000000005</v>
      </c>
      <c r="U321" s="53">
        <f t="shared" si="133"/>
        <v>41.121500000000005</v>
      </c>
      <c r="V321" s="33">
        <f t="shared" si="119"/>
        <v>41.121500000000005</v>
      </c>
      <c r="W321" s="27" t="s">
        <v>53</v>
      </c>
      <c r="X321" s="53">
        <f t="shared" si="134"/>
        <v>41.121500000000005</v>
      </c>
      <c r="Y321" s="27" t="s">
        <v>399</v>
      </c>
      <c r="Z321" s="33">
        <f t="shared" si="120"/>
        <v>41.121500000000005</v>
      </c>
      <c r="AA321" s="33" t="str">
        <f t="shared" si="147"/>
        <v>Medicaid APG</v>
      </c>
      <c r="AB321" s="54">
        <f t="shared" si="144"/>
        <v>41.121500000000005</v>
      </c>
      <c r="AC321" s="54">
        <f t="shared" si="145"/>
        <v>86.22250000000001</v>
      </c>
      <c r="AD321" s="54" t="str">
        <f t="shared" si="142"/>
        <v>Medicaid APG</v>
      </c>
      <c r="AE321" s="54">
        <f t="shared" si="146"/>
        <v>41.121500000000005</v>
      </c>
      <c r="AF321" s="53" t="str">
        <f t="shared" si="139"/>
        <v>Medicaid APG</v>
      </c>
      <c r="AG321" s="38">
        <f t="shared" si="141"/>
        <v>109.06814625000001</v>
      </c>
      <c r="AH321" s="55">
        <f t="shared" si="140"/>
        <v>33.1625</v>
      </c>
      <c r="AI321" s="54">
        <f t="shared" si="127"/>
        <v>132.65</v>
      </c>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row>
    <row r="322" spans="1:87" ht="15" customHeight="1" thickBot="1">
      <c r="A322" s="115"/>
      <c r="B322" s="58"/>
      <c r="C322" s="50"/>
      <c r="D322" s="64" t="s">
        <v>335</v>
      </c>
      <c r="E322" s="71"/>
      <c r="F322" s="52">
        <v>7552</v>
      </c>
      <c r="G322" s="53">
        <f t="shared" si="128"/>
        <v>5664</v>
      </c>
      <c r="H322" s="54">
        <f t="shared" si="143"/>
        <v>2341.12</v>
      </c>
      <c r="I322" s="53">
        <f t="shared" si="130"/>
        <v>4908.8</v>
      </c>
      <c r="J322" s="53">
        <f>(F322*0.31)*1.05</f>
        <v>2458.176</v>
      </c>
      <c r="K322" s="53">
        <f>F322*0.6245</f>
        <v>4716.224</v>
      </c>
      <c r="L322" s="33">
        <f>F322*0.25</f>
        <v>1888</v>
      </c>
      <c r="M322" s="53">
        <f>F322*0.31</f>
        <v>2341.12</v>
      </c>
      <c r="N322" s="53">
        <f t="shared" si="131"/>
        <v>4716.224</v>
      </c>
      <c r="O322" s="27" t="s">
        <v>53</v>
      </c>
      <c r="P322" s="53">
        <f t="shared" si="132"/>
        <v>2869.76</v>
      </c>
      <c r="Q322" s="33" t="str">
        <f t="shared" si="115"/>
        <v>Medicaid APG</v>
      </c>
      <c r="R322" s="54">
        <f t="shared" si="126"/>
        <v>2341.12</v>
      </c>
      <c r="S322" s="33">
        <f>F322*0.75</f>
        <v>5664</v>
      </c>
      <c r="T322" s="33">
        <f t="shared" si="117"/>
        <v>2341.12</v>
      </c>
      <c r="U322" s="53">
        <f t="shared" si="133"/>
        <v>2341.12</v>
      </c>
      <c r="V322" s="33">
        <f t="shared" si="119"/>
        <v>2341.12</v>
      </c>
      <c r="W322" s="27" t="s">
        <v>53</v>
      </c>
      <c r="X322" s="53">
        <f t="shared" si="134"/>
        <v>2341.12</v>
      </c>
      <c r="Y322" s="40">
        <v>2024</v>
      </c>
      <c r="Z322" s="33">
        <f t="shared" si="120"/>
        <v>2341.12</v>
      </c>
      <c r="AA322" s="33" t="str">
        <f t="shared" si="147"/>
        <v>Medicaid APG</v>
      </c>
      <c r="AB322" s="54">
        <f t="shared" si="144"/>
        <v>2341.12</v>
      </c>
      <c r="AC322" s="54">
        <f t="shared" si="145"/>
        <v>4908.8</v>
      </c>
      <c r="AD322" s="54" t="str">
        <f t="shared" si="142"/>
        <v>Medicaid APG</v>
      </c>
      <c r="AE322" s="54">
        <f t="shared" si="146"/>
        <v>2341.12</v>
      </c>
      <c r="AF322" s="53" t="str">
        <f t="shared" si="139"/>
        <v>Medicaid APG</v>
      </c>
      <c r="AG322" s="38">
        <f t="shared" si="141"/>
        <v>6209.4432</v>
      </c>
      <c r="AH322" s="55">
        <f t="shared" si="140"/>
        <v>1888</v>
      </c>
      <c r="AI322" s="54">
        <f t="shared" si="127"/>
        <v>7552</v>
      </c>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row>
    <row r="323" spans="1:87" ht="15" customHeight="1">
      <c r="A323" s="115"/>
      <c r="B323" s="58">
        <v>45385</v>
      </c>
      <c r="C323" s="50">
        <v>45385</v>
      </c>
      <c r="D323" s="51" t="s">
        <v>318</v>
      </c>
      <c r="E323" s="65" t="s">
        <v>343</v>
      </c>
      <c r="F323" s="52"/>
      <c r="G323" s="53"/>
      <c r="H323" s="54"/>
      <c r="I323" s="53"/>
      <c r="J323" s="53"/>
      <c r="K323" s="53"/>
      <c r="L323" s="33"/>
      <c r="M323" s="53"/>
      <c r="N323" s="53"/>
      <c r="O323" s="27" t="s">
        <v>53</v>
      </c>
      <c r="P323" s="53"/>
      <c r="Q323" s="33" t="str">
        <f t="shared" si="115"/>
        <v>Medicaid APG</v>
      </c>
      <c r="R323" s="54"/>
      <c r="S323" s="33"/>
      <c r="T323" s="33"/>
      <c r="U323" s="53"/>
      <c r="V323" s="33"/>
      <c r="W323" s="27" t="s">
        <v>53</v>
      </c>
      <c r="X323" s="53"/>
      <c r="Y323" s="54"/>
      <c r="Z323" s="33"/>
      <c r="AA323" s="33" t="str">
        <f t="shared" si="147"/>
        <v>Medicaid APG</v>
      </c>
      <c r="AB323" s="54"/>
      <c r="AC323" s="54"/>
      <c r="AD323" s="54" t="str">
        <f t="shared" si="142"/>
        <v>Medicaid APG</v>
      </c>
      <c r="AE323" s="54"/>
      <c r="AF323" s="53" t="str">
        <f t="shared" si="139"/>
        <v>Medicaid APG</v>
      </c>
      <c r="AG323" s="38"/>
      <c r="AH323" s="55"/>
      <c r="AI323" s="54"/>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row>
    <row r="324" spans="1:87" ht="15" customHeight="1">
      <c r="A324" s="115"/>
      <c r="B324" s="58"/>
      <c r="C324" s="50"/>
      <c r="D324" s="67" t="s">
        <v>331</v>
      </c>
      <c r="E324" s="68"/>
      <c r="F324" s="52">
        <v>1893</v>
      </c>
      <c r="G324" s="53">
        <f t="shared" si="128"/>
        <v>1419.75</v>
      </c>
      <c r="H324" s="54">
        <f t="shared" si="143"/>
        <v>586.83</v>
      </c>
      <c r="I324" s="53">
        <f t="shared" si="130"/>
        <v>1230.45</v>
      </c>
      <c r="J324" s="53">
        <f>(F324*0.31)*1.05</f>
        <v>616.1715</v>
      </c>
      <c r="K324" s="53">
        <f>F324*0.6245</f>
        <v>1182.1785000000002</v>
      </c>
      <c r="L324" s="33">
        <f>F324*0.25</f>
        <v>473.25</v>
      </c>
      <c r="M324" s="53">
        <f>F324*0.31</f>
        <v>586.83</v>
      </c>
      <c r="N324" s="53">
        <f t="shared" si="131"/>
        <v>1182.1785000000002</v>
      </c>
      <c r="O324" s="27" t="s">
        <v>53</v>
      </c>
      <c r="P324" s="53">
        <f t="shared" si="132"/>
        <v>719.34</v>
      </c>
      <c r="Q324" s="33" t="str">
        <f t="shared" si="115"/>
        <v>Medicaid APG</v>
      </c>
      <c r="R324" s="54">
        <f t="shared" si="126"/>
        <v>586.83</v>
      </c>
      <c r="S324" s="33">
        <f>F324*0.75</f>
        <v>1419.75</v>
      </c>
      <c r="T324" s="33">
        <f t="shared" si="117"/>
        <v>586.83</v>
      </c>
      <c r="U324" s="53">
        <f t="shared" si="133"/>
        <v>586.83</v>
      </c>
      <c r="V324" s="33">
        <f t="shared" si="119"/>
        <v>586.83</v>
      </c>
      <c r="W324" s="27" t="s">
        <v>53</v>
      </c>
      <c r="X324" s="53">
        <f t="shared" si="134"/>
        <v>586.83</v>
      </c>
      <c r="Y324" s="54">
        <f>F324*0.75</f>
        <v>1419.75</v>
      </c>
      <c r="Z324" s="33">
        <f t="shared" si="120"/>
        <v>586.83</v>
      </c>
      <c r="AA324" s="33" t="str">
        <f t="shared" si="147"/>
        <v>Medicaid APG</v>
      </c>
      <c r="AB324" s="54">
        <f t="shared" si="144"/>
        <v>586.83</v>
      </c>
      <c r="AC324" s="54">
        <f t="shared" si="145"/>
        <v>1230.45</v>
      </c>
      <c r="AD324" s="54" t="str">
        <f t="shared" si="142"/>
        <v>Medicaid APG</v>
      </c>
      <c r="AE324" s="54">
        <f t="shared" si="146"/>
        <v>586.83</v>
      </c>
      <c r="AF324" s="53" t="str">
        <f t="shared" si="139"/>
        <v>Medicaid APG</v>
      </c>
      <c r="AG324" s="38">
        <f t="shared" si="141"/>
        <v>1556.471925</v>
      </c>
      <c r="AH324" s="55">
        <f t="shared" si="140"/>
        <v>473.25</v>
      </c>
      <c r="AI324" s="54">
        <f t="shared" si="127"/>
        <v>1893</v>
      </c>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row>
    <row r="325" spans="1:87" ht="15" customHeight="1">
      <c r="A325" s="115"/>
      <c r="B325" s="58"/>
      <c r="C325" s="50"/>
      <c r="D325" s="63" t="s">
        <v>332</v>
      </c>
      <c r="E325" s="68" t="s">
        <v>333</v>
      </c>
      <c r="F325" s="91" t="s">
        <v>44</v>
      </c>
      <c r="G325" s="89" t="s">
        <v>44</v>
      </c>
      <c r="H325" s="93" t="s">
        <v>44</v>
      </c>
      <c r="I325" s="89" t="s">
        <v>44</v>
      </c>
      <c r="J325" s="94" t="s">
        <v>44</v>
      </c>
      <c r="K325" s="94" t="s">
        <v>44</v>
      </c>
      <c r="L325" s="40" t="s">
        <v>44</v>
      </c>
      <c r="M325" s="94" t="s">
        <v>44</v>
      </c>
      <c r="N325" s="94" t="s">
        <v>44</v>
      </c>
      <c r="O325" s="27" t="s">
        <v>53</v>
      </c>
      <c r="P325" s="94" t="s">
        <v>44</v>
      </c>
      <c r="Q325" s="33" t="str">
        <f t="shared" si="115"/>
        <v>Medicaid APG</v>
      </c>
      <c r="R325" s="54" t="str">
        <f t="shared" si="126"/>
        <v>N/A</v>
      </c>
      <c r="S325" s="40" t="s">
        <v>44</v>
      </c>
      <c r="T325" s="40" t="s">
        <v>44</v>
      </c>
      <c r="U325" s="94" t="s">
        <v>44</v>
      </c>
      <c r="V325" s="40" t="s">
        <v>44</v>
      </c>
      <c r="W325" s="27" t="s">
        <v>53</v>
      </c>
      <c r="X325" s="94" t="s">
        <v>44</v>
      </c>
      <c r="Y325" s="27" t="s">
        <v>44</v>
      </c>
      <c r="Z325" s="33" t="str">
        <f t="shared" si="120"/>
        <v>N/A</v>
      </c>
      <c r="AA325" s="33" t="str">
        <f t="shared" si="147"/>
        <v>Medicaid APG</v>
      </c>
      <c r="AB325" s="27" t="s">
        <v>44</v>
      </c>
      <c r="AC325" s="27" t="s">
        <v>44</v>
      </c>
      <c r="AD325" s="54" t="str">
        <f t="shared" si="142"/>
        <v>Medicaid APG</v>
      </c>
      <c r="AE325" s="27" t="s">
        <v>44</v>
      </c>
      <c r="AF325" s="53" t="str">
        <f t="shared" si="139"/>
        <v>Medicaid APG</v>
      </c>
      <c r="AG325" s="40" t="s">
        <v>44</v>
      </c>
      <c r="AH325" s="100" t="s">
        <v>44</v>
      </c>
      <c r="AI325" s="27" t="s">
        <v>44</v>
      </c>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row>
    <row r="326" spans="1:87" ht="15" customHeight="1">
      <c r="A326" s="115"/>
      <c r="B326" s="58"/>
      <c r="C326" s="50"/>
      <c r="D326" s="67" t="s">
        <v>338</v>
      </c>
      <c r="E326" s="70"/>
      <c r="F326" s="52">
        <v>1148</v>
      </c>
      <c r="G326" s="53">
        <f t="shared" si="128"/>
        <v>861</v>
      </c>
      <c r="H326" s="54">
        <f t="shared" si="143"/>
        <v>355.88</v>
      </c>
      <c r="I326" s="53">
        <f t="shared" si="130"/>
        <v>746.2</v>
      </c>
      <c r="J326" s="53">
        <f>(F326*0.31)*1.05</f>
        <v>373.67400000000004</v>
      </c>
      <c r="K326" s="53">
        <f>F326*0.6245</f>
        <v>716.926</v>
      </c>
      <c r="L326" s="33">
        <f>F326*0.25</f>
        <v>287</v>
      </c>
      <c r="M326" s="53">
        <f>F326*0.31</f>
        <v>355.88</v>
      </c>
      <c r="N326" s="53">
        <f t="shared" si="131"/>
        <v>716.926</v>
      </c>
      <c r="O326" s="27" t="s">
        <v>53</v>
      </c>
      <c r="P326" s="53">
        <f t="shared" si="132"/>
        <v>436.24</v>
      </c>
      <c r="Q326" s="33" t="str">
        <f t="shared" si="115"/>
        <v>Medicaid APG</v>
      </c>
      <c r="R326" s="54">
        <f t="shared" si="126"/>
        <v>355.88</v>
      </c>
      <c r="S326" s="33">
        <f>F326*0.75</f>
        <v>861</v>
      </c>
      <c r="T326" s="33">
        <f t="shared" si="117"/>
        <v>355.88</v>
      </c>
      <c r="U326" s="53">
        <f t="shared" si="133"/>
        <v>355.88</v>
      </c>
      <c r="V326" s="33">
        <f t="shared" si="119"/>
        <v>355.88</v>
      </c>
      <c r="W326" s="27" t="s">
        <v>53</v>
      </c>
      <c r="X326" s="53">
        <f t="shared" si="134"/>
        <v>355.88</v>
      </c>
      <c r="Y326" s="27" t="s">
        <v>399</v>
      </c>
      <c r="Z326" s="33">
        <f t="shared" si="120"/>
        <v>355.88</v>
      </c>
      <c r="AA326" s="33" t="str">
        <f t="shared" si="147"/>
        <v>Medicaid APG</v>
      </c>
      <c r="AB326" s="54">
        <f t="shared" si="144"/>
        <v>355.88</v>
      </c>
      <c r="AC326" s="54">
        <f t="shared" si="145"/>
        <v>746.2</v>
      </c>
      <c r="AD326" s="54" t="str">
        <f t="shared" si="142"/>
        <v>Medicaid APG</v>
      </c>
      <c r="AE326" s="54">
        <f t="shared" si="146"/>
        <v>355.88</v>
      </c>
      <c r="AF326" s="53" t="str">
        <f t="shared" si="139"/>
        <v>Medicaid APG</v>
      </c>
      <c r="AG326" s="38">
        <f t="shared" si="141"/>
        <v>943.9143</v>
      </c>
      <c r="AH326" s="55">
        <f t="shared" si="140"/>
        <v>287</v>
      </c>
      <c r="AI326" s="54">
        <f t="shared" si="127"/>
        <v>1148</v>
      </c>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row>
    <row r="327" spans="1:87" ht="15" customHeight="1">
      <c r="A327" s="115"/>
      <c r="B327" s="58"/>
      <c r="C327" s="50"/>
      <c r="D327" s="63" t="s">
        <v>334</v>
      </c>
      <c r="E327" s="70"/>
      <c r="F327" s="52">
        <v>331.85</v>
      </c>
      <c r="G327" s="53">
        <f t="shared" si="128"/>
        <v>248.88750000000002</v>
      </c>
      <c r="H327" s="54">
        <f t="shared" si="143"/>
        <v>102.8735</v>
      </c>
      <c r="I327" s="53">
        <f t="shared" si="130"/>
        <v>215.70250000000001</v>
      </c>
      <c r="J327" s="53">
        <f>(F327*0.31)*1.05</f>
        <v>108.01717500000001</v>
      </c>
      <c r="K327" s="53">
        <f>F327*0.6245</f>
        <v>207.24032500000004</v>
      </c>
      <c r="L327" s="33">
        <f>F327*0.25</f>
        <v>82.9625</v>
      </c>
      <c r="M327" s="53">
        <f>F327*0.31</f>
        <v>102.8735</v>
      </c>
      <c r="N327" s="53">
        <f t="shared" si="131"/>
        <v>207.24032500000004</v>
      </c>
      <c r="O327" s="27" t="s">
        <v>53</v>
      </c>
      <c r="P327" s="53">
        <f t="shared" si="132"/>
        <v>126.10300000000001</v>
      </c>
      <c r="Q327" s="33" t="str">
        <f t="shared" si="115"/>
        <v>Medicaid APG</v>
      </c>
      <c r="R327" s="54">
        <f t="shared" si="126"/>
        <v>102.8735</v>
      </c>
      <c r="S327" s="33">
        <f>F327*0.75</f>
        <v>248.88750000000002</v>
      </c>
      <c r="T327" s="33">
        <f t="shared" si="117"/>
        <v>102.8735</v>
      </c>
      <c r="U327" s="53">
        <f t="shared" si="133"/>
        <v>102.8735</v>
      </c>
      <c r="V327" s="33">
        <f t="shared" si="119"/>
        <v>102.8735</v>
      </c>
      <c r="W327" s="27" t="s">
        <v>53</v>
      </c>
      <c r="X327" s="53">
        <f t="shared" si="134"/>
        <v>102.8735</v>
      </c>
      <c r="Y327" s="27" t="s">
        <v>399</v>
      </c>
      <c r="Z327" s="33">
        <f t="shared" si="120"/>
        <v>102.8735</v>
      </c>
      <c r="AA327" s="33" t="str">
        <f t="shared" si="147"/>
        <v>Medicaid APG</v>
      </c>
      <c r="AB327" s="54">
        <f t="shared" si="144"/>
        <v>102.8735</v>
      </c>
      <c r="AC327" s="54">
        <f t="shared" si="145"/>
        <v>215.70250000000001</v>
      </c>
      <c r="AD327" s="54" t="str">
        <f t="shared" si="142"/>
        <v>Medicaid APG</v>
      </c>
      <c r="AE327" s="54">
        <f t="shared" si="146"/>
        <v>102.8735</v>
      </c>
      <c r="AF327" s="53" t="str">
        <f t="shared" si="139"/>
        <v>Medicaid APG</v>
      </c>
      <c r="AG327" s="38">
        <f t="shared" si="141"/>
        <v>272.85536625000003</v>
      </c>
      <c r="AH327" s="55">
        <f t="shared" si="140"/>
        <v>82.9625</v>
      </c>
      <c r="AI327" s="54">
        <f t="shared" si="127"/>
        <v>331.85</v>
      </c>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row>
    <row r="328" spans="1:87" ht="15" customHeight="1" thickBot="1">
      <c r="A328" s="115"/>
      <c r="B328" s="58"/>
      <c r="C328" s="50"/>
      <c r="D328" s="64" t="s">
        <v>335</v>
      </c>
      <c r="E328" s="71"/>
      <c r="F328" s="52">
        <v>7552</v>
      </c>
      <c r="G328" s="53">
        <f t="shared" si="128"/>
        <v>5664</v>
      </c>
      <c r="H328" s="54">
        <f t="shared" si="143"/>
        <v>2341.12</v>
      </c>
      <c r="I328" s="53">
        <f t="shared" si="130"/>
        <v>4908.8</v>
      </c>
      <c r="J328" s="53">
        <f>(F328*0.31)*1.05</f>
        <v>2458.176</v>
      </c>
      <c r="K328" s="53">
        <f>F328*0.6245</f>
        <v>4716.224</v>
      </c>
      <c r="L328" s="33">
        <f>F328*0.25</f>
        <v>1888</v>
      </c>
      <c r="M328" s="53">
        <f>F328*0.31</f>
        <v>2341.12</v>
      </c>
      <c r="N328" s="53">
        <f t="shared" si="131"/>
        <v>4716.224</v>
      </c>
      <c r="O328" s="27" t="s">
        <v>53</v>
      </c>
      <c r="P328" s="53">
        <f t="shared" si="132"/>
        <v>2869.76</v>
      </c>
      <c r="Q328" s="33" t="str">
        <f t="shared" si="115"/>
        <v>Medicaid APG</v>
      </c>
      <c r="R328" s="54">
        <f t="shared" si="126"/>
        <v>2341.12</v>
      </c>
      <c r="S328" s="33">
        <f>F328*0.75</f>
        <v>5664</v>
      </c>
      <c r="T328" s="33">
        <f t="shared" si="117"/>
        <v>2341.12</v>
      </c>
      <c r="U328" s="53">
        <f t="shared" si="133"/>
        <v>2341.12</v>
      </c>
      <c r="V328" s="33">
        <f t="shared" si="119"/>
        <v>2341.12</v>
      </c>
      <c r="W328" s="27" t="s">
        <v>53</v>
      </c>
      <c r="X328" s="53">
        <f t="shared" si="134"/>
        <v>2341.12</v>
      </c>
      <c r="Y328" s="40">
        <v>2024</v>
      </c>
      <c r="Z328" s="33">
        <f t="shared" si="120"/>
        <v>2341.12</v>
      </c>
      <c r="AA328" s="33" t="str">
        <f t="shared" si="147"/>
        <v>Medicaid APG</v>
      </c>
      <c r="AB328" s="54">
        <f t="shared" si="144"/>
        <v>2341.12</v>
      </c>
      <c r="AC328" s="54">
        <f t="shared" si="145"/>
        <v>4908.8</v>
      </c>
      <c r="AD328" s="54" t="str">
        <f t="shared" si="142"/>
        <v>Medicaid APG</v>
      </c>
      <c r="AE328" s="54">
        <f t="shared" si="146"/>
        <v>2341.12</v>
      </c>
      <c r="AF328" s="53" t="str">
        <f t="shared" si="139"/>
        <v>Medicaid APG</v>
      </c>
      <c r="AG328" s="38">
        <f t="shared" si="141"/>
        <v>6209.4432</v>
      </c>
      <c r="AH328" s="55">
        <f t="shared" si="140"/>
        <v>1888</v>
      </c>
      <c r="AI328" s="54">
        <f t="shared" si="127"/>
        <v>7552</v>
      </c>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row>
    <row r="329" spans="1:87" ht="15" customHeight="1">
      <c r="A329" s="115"/>
      <c r="B329" s="58">
        <v>45391</v>
      </c>
      <c r="C329" s="50">
        <v>45391</v>
      </c>
      <c r="D329" s="51" t="s">
        <v>318</v>
      </c>
      <c r="E329" s="65" t="s">
        <v>344</v>
      </c>
      <c r="F329" s="52" t="s">
        <v>44</v>
      </c>
      <c r="G329" s="89" t="s">
        <v>44</v>
      </c>
      <c r="H329" s="93" t="s">
        <v>44</v>
      </c>
      <c r="I329" s="89" t="s">
        <v>44</v>
      </c>
      <c r="J329" s="94" t="s">
        <v>44</v>
      </c>
      <c r="K329" s="94" t="s">
        <v>44</v>
      </c>
      <c r="L329" s="40" t="s">
        <v>44</v>
      </c>
      <c r="M329" s="94" t="s">
        <v>44</v>
      </c>
      <c r="N329" s="94" t="s">
        <v>44</v>
      </c>
      <c r="O329" s="27" t="s">
        <v>53</v>
      </c>
      <c r="P329" s="94" t="s">
        <v>44</v>
      </c>
      <c r="Q329" s="33" t="str">
        <f t="shared" si="115"/>
        <v>Medicaid APG</v>
      </c>
      <c r="R329" s="54" t="str">
        <f t="shared" si="126"/>
        <v>N/A</v>
      </c>
      <c r="S329" s="40" t="s">
        <v>44</v>
      </c>
      <c r="T329" s="40" t="s">
        <v>44</v>
      </c>
      <c r="U329" s="94" t="s">
        <v>44</v>
      </c>
      <c r="V329" s="40" t="s">
        <v>44</v>
      </c>
      <c r="W329" s="27" t="s">
        <v>53</v>
      </c>
      <c r="X329" s="94" t="s">
        <v>44</v>
      </c>
      <c r="Y329" s="54" t="s">
        <v>357</v>
      </c>
      <c r="Z329" s="33" t="str">
        <f t="shared" si="120"/>
        <v>N/A</v>
      </c>
      <c r="AA329" s="33" t="str">
        <f t="shared" si="147"/>
        <v>Medicaid APG</v>
      </c>
      <c r="AB329" s="27" t="s">
        <v>44</v>
      </c>
      <c r="AC329" s="27" t="s">
        <v>44</v>
      </c>
      <c r="AD329" s="54" t="str">
        <f t="shared" si="142"/>
        <v>Medicaid APG</v>
      </c>
      <c r="AE329" s="27" t="s">
        <v>44</v>
      </c>
      <c r="AF329" s="53" t="str">
        <f t="shared" si="139"/>
        <v>Medicaid APG</v>
      </c>
      <c r="AG329" s="40" t="s">
        <v>44</v>
      </c>
      <c r="AH329" s="100" t="s">
        <v>44</v>
      </c>
      <c r="AI329" s="27" t="s">
        <v>44</v>
      </c>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row>
    <row r="330" spans="1:87" ht="15" customHeight="1">
      <c r="A330" s="115"/>
      <c r="B330" s="58">
        <v>47562</v>
      </c>
      <c r="C330" s="50">
        <v>47562</v>
      </c>
      <c r="D330" s="56" t="s">
        <v>318</v>
      </c>
      <c r="E330" s="72" t="s">
        <v>345</v>
      </c>
      <c r="F330" s="107">
        <v>20661</v>
      </c>
      <c r="G330" s="53">
        <f t="shared" si="128"/>
        <v>15495.75</v>
      </c>
      <c r="H330" s="54">
        <f t="shared" si="143"/>
        <v>6404.91</v>
      </c>
      <c r="I330" s="53">
        <f t="shared" si="130"/>
        <v>13429.65</v>
      </c>
      <c r="J330" s="53">
        <f>(F330*0.31)*1.05</f>
        <v>6725.1555</v>
      </c>
      <c r="K330" s="53">
        <f>F330*0.6245</f>
        <v>12902.794500000002</v>
      </c>
      <c r="L330" s="33">
        <f>F330*0.25</f>
        <v>5165.25</v>
      </c>
      <c r="M330" s="53">
        <f>F330*0.31</f>
        <v>6404.91</v>
      </c>
      <c r="N330" s="53">
        <f t="shared" si="131"/>
        <v>12902.794500000002</v>
      </c>
      <c r="O330" s="27" t="s">
        <v>53</v>
      </c>
      <c r="P330" s="53">
        <f t="shared" si="132"/>
        <v>7851.18</v>
      </c>
      <c r="Q330" s="33" t="str">
        <f aca="true" t="shared" si="148" ref="Q330:Q361">W330</f>
        <v>Medicaid APG</v>
      </c>
      <c r="R330" s="54">
        <f t="shared" si="126"/>
        <v>6404.91</v>
      </c>
      <c r="S330" s="33">
        <f>F330*0.75</f>
        <v>15495.75</v>
      </c>
      <c r="T330" s="33">
        <f aca="true" t="shared" si="149" ref="T330:T340">F330*0.31</f>
        <v>6404.91</v>
      </c>
      <c r="U330" s="53">
        <f t="shared" si="133"/>
        <v>6404.91</v>
      </c>
      <c r="V330" s="33">
        <f>F330*0.31</f>
        <v>6404.91</v>
      </c>
      <c r="W330" s="27" t="s">
        <v>53</v>
      </c>
      <c r="X330" s="53">
        <f t="shared" si="134"/>
        <v>6404.91</v>
      </c>
      <c r="Y330" s="31">
        <v>7530</v>
      </c>
      <c r="Z330" s="33">
        <f aca="true" t="shared" si="150" ref="Z330:Z361">X330</f>
        <v>6404.91</v>
      </c>
      <c r="AA330" s="33" t="str">
        <f t="shared" si="147"/>
        <v>Medicaid APG</v>
      </c>
      <c r="AB330" s="54">
        <f t="shared" si="144"/>
        <v>6404.91</v>
      </c>
      <c r="AC330" s="54">
        <f t="shared" si="145"/>
        <v>13429.65</v>
      </c>
      <c r="AD330" s="54" t="str">
        <f t="shared" si="142"/>
        <v>Medicaid APG</v>
      </c>
      <c r="AE330" s="54">
        <f t="shared" si="146"/>
        <v>6404.91</v>
      </c>
      <c r="AF330" s="53" t="str">
        <f t="shared" si="139"/>
        <v>Medicaid APG</v>
      </c>
      <c r="AG330" s="38">
        <f t="shared" si="141"/>
        <v>16987.990725</v>
      </c>
      <c r="AH330" s="55">
        <f t="shared" si="140"/>
        <v>5165.25</v>
      </c>
      <c r="AI330" s="54">
        <f t="shared" si="127"/>
        <v>20661</v>
      </c>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row>
    <row r="331" spans="1:87" ht="15" customHeight="1" thickBot="1">
      <c r="A331" s="115"/>
      <c r="B331" s="58">
        <v>49505</v>
      </c>
      <c r="C331" s="50">
        <v>49505</v>
      </c>
      <c r="D331" s="73" t="s">
        <v>318</v>
      </c>
      <c r="E331" s="74" t="s">
        <v>346</v>
      </c>
      <c r="F331" s="91"/>
      <c r="G331" s="89"/>
      <c r="H331" s="54"/>
      <c r="I331" s="53"/>
      <c r="J331" s="53"/>
      <c r="K331" s="53"/>
      <c r="L331" s="33"/>
      <c r="M331" s="53"/>
      <c r="N331" s="53"/>
      <c r="O331" s="27" t="s">
        <v>53</v>
      </c>
      <c r="P331" s="53"/>
      <c r="Q331" s="33" t="str">
        <f t="shared" si="148"/>
        <v>Medicaid APG</v>
      </c>
      <c r="R331" s="54"/>
      <c r="S331" s="33"/>
      <c r="T331" s="33"/>
      <c r="U331" s="53"/>
      <c r="V331" s="33"/>
      <c r="W331" s="27" t="s">
        <v>53</v>
      </c>
      <c r="X331" s="53"/>
      <c r="Y331" s="54"/>
      <c r="Z331" s="33"/>
      <c r="AA331" s="33" t="str">
        <f t="shared" si="147"/>
        <v>Medicaid APG</v>
      </c>
      <c r="AB331" s="54"/>
      <c r="AC331" s="54"/>
      <c r="AD331" s="54" t="str">
        <f t="shared" si="142"/>
        <v>Medicaid APG</v>
      </c>
      <c r="AE331" s="54"/>
      <c r="AF331" s="53" t="str">
        <f t="shared" si="139"/>
        <v>Medicaid APG</v>
      </c>
      <c r="AG331" s="38"/>
      <c r="AH331" s="55"/>
      <c r="AI331" s="54"/>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row>
    <row r="332" spans="1:87" ht="15" customHeight="1">
      <c r="A332" s="115"/>
      <c r="B332" s="58"/>
      <c r="C332" s="50"/>
      <c r="D332" s="62" t="s">
        <v>331</v>
      </c>
      <c r="E332" s="75"/>
      <c r="F332" s="52">
        <v>2286</v>
      </c>
      <c r="G332" s="53">
        <f t="shared" si="128"/>
        <v>1714.5</v>
      </c>
      <c r="H332" s="54">
        <f t="shared" si="143"/>
        <v>708.66</v>
      </c>
      <c r="I332" s="53">
        <f t="shared" si="130"/>
        <v>1485.9</v>
      </c>
      <c r="J332" s="53">
        <f>(F332*0.31)*1.05</f>
        <v>744.093</v>
      </c>
      <c r="K332" s="53">
        <f>F332*0.6245</f>
        <v>1427.6070000000002</v>
      </c>
      <c r="L332" s="33">
        <f>F332*0.25</f>
        <v>571.5</v>
      </c>
      <c r="M332" s="53">
        <f>F332*0.31</f>
        <v>708.66</v>
      </c>
      <c r="N332" s="53">
        <f t="shared" si="131"/>
        <v>1427.6070000000002</v>
      </c>
      <c r="O332" s="27" t="s">
        <v>53</v>
      </c>
      <c r="P332" s="53">
        <f t="shared" si="132"/>
        <v>868.6800000000001</v>
      </c>
      <c r="Q332" s="33" t="str">
        <f t="shared" si="148"/>
        <v>Medicaid APG</v>
      </c>
      <c r="R332" s="54">
        <f t="shared" si="126"/>
        <v>708.66</v>
      </c>
      <c r="S332" s="33">
        <f>F332*0.75</f>
        <v>1714.5</v>
      </c>
      <c r="T332" s="33">
        <f t="shared" si="149"/>
        <v>708.66</v>
      </c>
      <c r="U332" s="53">
        <f t="shared" si="133"/>
        <v>708.66</v>
      </c>
      <c r="V332" s="33">
        <f>F332*0.31</f>
        <v>708.66</v>
      </c>
      <c r="W332" s="27" t="s">
        <v>53</v>
      </c>
      <c r="X332" s="53">
        <f t="shared" si="134"/>
        <v>708.66</v>
      </c>
      <c r="Y332" s="27">
        <f>F332*0.75</f>
        <v>1714.5</v>
      </c>
      <c r="Z332" s="33">
        <f t="shared" si="150"/>
        <v>708.66</v>
      </c>
      <c r="AA332" s="33" t="str">
        <f t="shared" si="147"/>
        <v>Medicaid APG</v>
      </c>
      <c r="AB332" s="54">
        <f t="shared" si="144"/>
        <v>708.66</v>
      </c>
      <c r="AC332" s="54">
        <f t="shared" si="145"/>
        <v>1485.9</v>
      </c>
      <c r="AD332" s="54" t="str">
        <f t="shared" si="142"/>
        <v>Medicaid APG</v>
      </c>
      <c r="AE332" s="54">
        <f t="shared" si="146"/>
        <v>708.66</v>
      </c>
      <c r="AF332" s="53" t="str">
        <f t="shared" si="139"/>
        <v>Medicaid APG</v>
      </c>
      <c r="AG332" s="38">
        <f t="shared" si="141"/>
        <v>1879.60635</v>
      </c>
      <c r="AH332" s="55">
        <f t="shared" si="140"/>
        <v>571.5</v>
      </c>
      <c r="AI332" s="54">
        <f t="shared" si="127"/>
        <v>2286</v>
      </c>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row>
    <row r="333" spans="1:87" ht="15" customHeight="1">
      <c r="A333" s="115"/>
      <c r="B333" s="58"/>
      <c r="C333" s="50"/>
      <c r="D333" s="63" t="s">
        <v>332</v>
      </c>
      <c r="E333" s="68" t="s">
        <v>333</v>
      </c>
      <c r="F333" s="91" t="s">
        <v>44</v>
      </c>
      <c r="G333" s="89" t="s">
        <v>44</v>
      </c>
      <c r="H333" s="93" t="s">
        <v>44</v>
      </c>
      <c r="I333" s="89" t="s">
        <v>44</v>
      </c>
      <c r="J333" s="94" t="s">
        <v>44</v>
      </c>
      <c r="K333" s="94" t="s">
        <v>44</v>
      </c>
      <c r="L333" s="40" t="s">
        <v>44</v>
      </c>
      <c r="M333" s="94" t="s">
        <v>44</v>
      </c>
      <c r="N333" s="94" t="s">
        <v>44</v>
      </c>
      <c r="O333" s="27" t="s">
        <v>53</v>
      </c>
      <c r="P333" s="94" t="s">
        <v>44</v>
      </c>
      <c r="Q333" s="33" t="str">
        <f t="shared" si="148"/>
        <v>Medicaid APG</v>
      </c>
      <c r="R333" s="54" t="str">
        <f t="shared" si="126"/>
        <v>N/A</v>
      </c>
      <c r="S333" s="40" t="s">
        <v>44</v>
      </c>
      <c r="T333" s="40" t="s">
        <v>44</v>
      </c>
      <c r="U333" s="94" t="s">
        <v>44</v>
      </c>
      <c r="V333" s="40" t="s">
        <v>44</v>
      </c>
      <c r="W333" s="27" t="s">
        <v>53</v>
      </c>
      <c r="X333" s="94" t="s">
        <v>44</v>
      </c>
      <c r="Y333" s="27" t="s">
        <v>44</v>
      </c>
      <c r="Z333" s="33" t="str">
        <f t="shared" si="150"/>
        <v>N/A</v>
      </c>
      <c r="AA333" s="33" t="str">
        <f t="shared" si="147"/>
        <v>Medicaid APG</v>
      </c>
      <c r="AB333" s="27" t="s">
        <v>44</v>
      </c>
      <c r="AC333" s="27" t="s">
        <v>44</v>
      </c>
      <c r="AD333" s="54" t="str">
        <f t="shared" si="142"/>
        <v>Medicaid APG</v>
      </c>
      <c r="AE333" s="27" t="s">
        <v>44</v>
      </c>
      <c r="AF333" s="53" t="str">
        <f t="shared" si="139"/>
        <v>Medicaid APG</v>
      </c>
      <c r="AG333" s="40" t="s">
        <v>44</v>
      </c>
      <c r="AH333" s="100" t="s">
        <v>44</v>
      </c>
      <c r="AI333" s="27" t="s">
        <v>44</v>
      </c>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row>
    <row r="334" spans="1:87" ht="15" customHeight="1">
      <c r="A334" s="115"/>
      <c r="B334" s="58"/>
      <c r="C334" s="50"/>
      <c r="D334" s="63" t="s">
        <v>334</v>
      </c>
      <c r="E334" s="70"/>
      <c r="F334" s="52">
        <v>979.49</v>
      </c>
      <c r="G334" s="53">
        <f t="shared" si="128"/>
        <v>734.6175000000001</v>
      </c>
      <c r="H334" s="54">
        <f t="shared" si="143"/>
        <v>303.6419</v>
      </c>
      <c r="I334" s="53">
        <f t="shared" si="130"/>
        <v>636.6685</v>
      </c>
      <c r="J334" s="53">
        <f>(F334*0.31)*1.05</f>
        <v>318.823995</v>
      </c>
      <c r="K334" s="53">
        <f>F334*0.6245</f>
        <v>611.691505</v>
      </c>
      <c r="L334" s="33">
        <f>F334*0.25</f>
        <v>244.8725</v>
      </c>
      <c r="M334" s="53">
        <f>F334*0.31</f>
        <v>303.6419</v>
      </c>
      <c r="N334" s="53">
        <f t="shared" si="131"/>
        <v>611.691505</v>
      </c>
      <c r="O334" s="27" t="s">
        <v>53</v>
      </c>
      <c r="P334" s="53">
        <f t="shared" si="132"/>
        <v>372.2062</v>
      </c>
      <c r="Q334" s="33" t="str">
        <f t="shared" si="148"/>
        <v>Medicaid APG</v>
      </c>
      <c r="R334" s="54">
        <f t="shared" si="126"/>
        <v>303.6419</v>
      </c>
      <c r="S334" s="33">
        <f>F334*0.75</f>
        <v>734.6175000000001</v>
      </c>
      <c r="T334" s="33">
        <f t="shared" si="149"/>
        <v>303.6419</v>
      </c>
      <c r="U334" s="53">
        <f t="shared" si="133"/>
        <v>303.6419</v>
      </c>
      <c r="V334" s="33">
        <f>F334*0.31</f>
        <v>303.6419</v>
      </c>
      <c r="W334" s="27" t="s">
        <v>53</v>
      </c>
      <c r="X334" s="53">
        <f t="shared" si="134"/>
        <v>303.6419</v>
      </c>
      <c r="Y334" s="27" t="s">
        <v>399</v>
      </c>
      <c r="Z334" s="33">
        <f t="shared" si="150"/>
        <v>303.6419</v>
      </c>
      <c r="AA334" s="33" t="str">
        <f t="shared" si="147"/>
        <v>Medicaid APG</v>
      </c>
      <c r="AB334" s="54">
        <f t="shared" si="144"/>
        <v>303.6419</v>
      </c>
      <c r="AC334" s="54">
        <f t="shared" si="145"/>
        <v>636.6685</v>
      </c>
      <c r="AD334" s="54" t="str">
        <f t="shared" si="142"/>
        <v>Medicaid APG</v>
      </c>
      <c r="AE334" s="54">
        <f t="shared" si="146"/>
        <v>303.6419</v>
      </c>
      <c r="AF334" s="53" t="str">
        <f t="shared" si="139"/>
        <v>Medicaid APG</v>
      </c>
      <c r="AG334" s="38">
        <f t="shared" si="141"/>
        <v>805.3611652500001</v>
      </c>
      <c r="AH334" s="55">
        <f t="shared" si="140"/>
        <v>244.8725</v>
      </c>
      <c r="AI334" s="54">
        <f t="shared" si="127"/>
        <v>979.49</v>
      </c>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row>
    <row r="335" spans="1:87" ht="15" customHeight="1" thickBot="1">
      <c r="A335" s="115"/>
      <c r="B335" s="58"/>
      <c r="C335" s="50"/>
      <c r="D335" s="64" t="s">
        <v>335</v>
      </c>
      <c r="E335" s="71"/>
      <c r="F335" s="52">
        <v>15039</v>
      </c>
      <c r="G335" s="53">
        <f t="shared" si="128"/>
        <v>11279.25</v>
      </c>
      <c r="H335" s="54">
        <f t="shared" si="143"/>
        <v>4662.09</v>
      </c>
      <c r="I335" s="53">
        <f t="shared" si="130"/>
        <v>9775.35</v>
      </c>
      <c r="J335" s="53">
        <f>(F335*0.31)*1.05</f>
        <v>4895.1945000000005</v>
      </c>
      <c r="K335" s="53">
        <f>F335*0.6245</f>
        <v>9391.855500000001</v>
      </c>
      <c r="L335" s="33">
        <f>F335*0.25</f>
        <v>3759.75</v>
      </c>
      <c r="M335" s="53">
        <f>F335*0.31</f>
        <v>4662.09</v>
      </c>
      <c r="N335" s="53">
        <f t="shared" si="131"/>
        <v>9391.855500000001</v>
      </c>
      <c r="O335" s="27" t="s">
        <v>53</v>
      </c>
      <c r="P335" s="53">
        <f t="shared" si="132"/>
        <v>5714.82</v>
      </c>
      <c r="Q335" s="33" t="str">
        <f t="shared" si="148"/>
        <v>Medicaid APG</v>
      </c>
      <c r="R335" s="54">
        <f t="shared" si="126"/>
        <v>4662.09</v>
      </c>
      <c r="S335" s="33">
        <f>F335*0.75</f>
        <v>11279.25</v>
      </c>
      <c r="T335" s="33">
        <f t="shared" si="149"/>
        <v>4662.09</v>
      </c>
      <c r="U335" s="53">
        <f t="shared" si="133"/>
        <v>4662.09</v>
      </c>
      <c r="V335" s="33">
        <f>F335*0.31</f>
        <v>4662.09</v>
      </c>
      <c r="W335" s="27" t="s">
        <v>53</v>
      </c>
      <c r="X335" s="53">
        <f t="shared" si="134"/>
        <v>4662.09</v>
      </c>
      <c r="Y335" s="40">
        <v>3041</v>
      </c>
      <c r="Z335" s="33">
        <f t="shared" si="150"/>
        <v>4662.09</v>
      </c>
      <c r="AA335" s="33" t="str">
        <f t="shared" si="147"/>
        <v>Medicaid APG</v>
      </c>
      <c r="AB335" s="54">
        <f t="shared" si="144"/>
        <v>4662.09</v>
      </c>
      <c r="AC335" s="54">
        <f t="shared" si="145"/>
        <v>9775.35</v>
      </c>
      <c r="AD335" s="54" t="str">
        <f t="shared" si="142"/>
        <v>Medicaid APG</v>
      </c>
      <c r="AE335" s="54">
        <f t="shared" si="146"/>
        <v>4662.09</v>
      </c>
      <c r="AF335" s="53" t="str">
        <f t="shared" si="139"/>
        <v>Medicaid APG</v>
      </c>
      <c r="AG335" s="38">
        <f t="shared" si="141"/>
        <v>12365.441775</v>
      </c>
      <c r="AH335" s="55">
        <f t="shared" si="140"/>
        <v>3041</v>
      </c>
      <c r="AI335" s="54">
        <f t="shared" si="127"/>
        <v>15039</v>
      </c>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row>
    <row r="336" spans="1:87" ht="15" customHeight="1">
      <c r="A336" s="115"/>
      <c r="B336" s="58">
        <v>55700</v>
      </c>
      <c r="C336" s="50">
        <v>55700</v>
      </c>
      <c r="D336" s="51" t="s">
        <v>318</v>
      </c>
      <c r="E336" s="65" t="s">
        <v>347</v>
      </c>
      <c r="F336" s="52" t="s">
        <v>44</v>
      </c>
      <c r="G336" s="89" t="s">
        <v>44</v>
      </c>
      <c r="H336" s="93" t="s">
        <v>44</v>
      </c>
      <c r="I336" s="89" t="s">
        <v>44</v>
      </c>
      <c r="J336" s="94" t="s">
        <v>44</v>
      </c>
      <c r="K336" s="94" t="s">
        <v>44</v>
      </c>
      <c r="L336" s="40" t="s">
        <v>44</v>
      </c>
      <c r="M336" s="94" t="s">
        <v>44</v>
      </c>
      <c r="N336" s="94" t="s">
        <v>44</v>
      </c>
      <c r="O336" s="27" t="s">
        <v>44</v>
      </c>
      <c r="P336" s="94" t="s">
        <v>44</v>
      </c>
      <c r="Q336" s="33" t="str">
        <f t="shared" si="148"/>
        <v>N/A</v>
      </c>
      <c r="R336" s="54" t="str">
        <f t="shared" si="126"/>
        <v>N/A</v>
      </c>
      <c r="S336" s="40" t="s">
        <v>44</v>
      </c>
      <c r="T336" s="40" t="s">
        <v>44</v>
      </c>
      <c r="U336" s="94" t="s">
        <v>44</v>
      </c>
      <c r="V336" s="40" t="s">
        <v>44</v>
      </c>
      <c r="W336" s="27" t="s">
        <v>44</v>
      </c>
      <c r="X336" s="94" t="s">
        <v>44</v>
      </c>
      <c r="Y336" s="53" t="s">
        <v>44</v>
      </c>
      <c r="Z336" s="33" t="str">
        <f t="shared" si="150"/>
        <v>N/A</v>
      </c>
      <c r="AA336" s="33" t="str">
        <f t="shared" si="147"/>
        <v>N/A</v>
      </c>
      <c r="AB336" s="27" t="s">
        <v>44</v>
      </c>
      <c r="AC336" s="27" t="s">
        <v>44</v>
      </c>
      <c r="AD336" s="54" t="str">
        <f t="shared" si="142"/>
        <v>N/A</v>
      </c>
      <c r="AE336" s="27" t="s">
        <v>44</v>
      </c>
      <c r="AF336" s="53" t="str">
        <f t="shared" si="139"/>
        <v>N/A</v>
      </c>
      <c r="AG336" s="40" t="s">
        <v>44</v>
      </c>
      <c r="AH336" s="100" t="s">
        <v>44</v>
      </c>
      <c r="AI336" s="27" t="s">
        <v>44</v>
      </c>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row>
    <row r="337" spans="1:87" ht="15" customHeight="1">
      <c r="A337" s="115"/>
      <c r="B337" s="58">
        <v>55866</v>
      </c>
      <c r="C337" s="50">
        <v>55866</v>
      </c>
      <c r="D337" s="56" t="s">
        <v>318</v>
      </c>
      <c r="E337" s="72" t="s">
        <v>348</v>
      </c>
      <c r="F337" s="52" t="s">
        <v>44</v>
      </c>
      <c r="G337" s="89" t="s">
        <v>44</v>
      </c>
      <c r="H337" s="93" t="s">
        <v>44</v>
      </c>
      <c r="I337" s="89" t="s">
        <v>44</v>
      </c>
      <c r="J337" s="94" t="s">
        <v>44</v>
      </c>
      <c r="K337" s="94" t="s">
        <v>44</v>
      </c>
      <c r="L337" s="40" t="s">
        <v>44</v>
      </c>
      <c r="M337" s="94" t="s">
        <v>44</v>
      </c>
      <c r="N337" s="94" t="s">
        <v>44</v>
      </c>
      <c r="O337" s="27" t="s">
        <v>44</v>
      </c>
      <c r="P337" s="94" t="s">
        <v>44</v>
      </c>
      <c r="Q337" s="33" t="str">
        <f t="shared" si="148"/>
        <v>N/A</v>
      </c>
      <c r="R337" s="54" t="str">
        <f t="shared" si="126"/>
        <v>N/A</v>
      </c>
      <c r="S337" s="40" t="s">
        <v>44</v>
      </c>
      <c r="T337" s="40" t="s">
        <v>44</v>
      </c>
      <c r="U337" s="94" t="s">
        <v>44</v>
      </c>
      <c r="V337" s="40" t="s">
        <v>44</v>
      </c>
      <c r="W337" s="27" t="s">
        <v>44</v>
      </c>
      <c r="X337" s="94" t="s">
        <v>44</v>
      </c>
      <c r="Y337" s="53" t="s">
        <v>44</v>
      </c>
      <c r="Z337" s="33" t="str">
        <f t="shared" si="150"/>
        <v>N/A</v>
      </c>
      <c r="AA337" s="33" t="str">
        <f t="shared" si="147"/>
        <v>N/A</v>
      </c>
      <c r="AB337" s="27" t="s">
        <v>44</v>
      </c>
      <c r="AC337" s="27" t="s">
        <v>44</v>
      </c>
      <c r="AD337" s="54" t="str">
        <f t="shared" si="142"/>
        <v>N/A</v>
      </c>
      <c r="AE337" s="27" t="s">
        <v>44</v>
      </c>
      <c r="AF337" s="53" t="str">
        <f t="shared" si="139"/>
        <v>N/A</v>
      </c>
      <c r="AG337" s="40" t="s">
        <v>44</v>
      </c>
      <c r="AH337" s="100" t="s">
        <v>44</v>
      </c>
      <c r="AI337" s="27" t="s">
        <v>44</v>
      </c>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row>
    <row r="338" spans="1:87" ht="15" customHeight="1">
      <c r="A338" s="115"/>
      <c r="B338" s="58">
        <v>59400</v>
      </c>
      <c r="C338" s="50">
        <v>59400</v>
      </c>
      <c r="D338" s="56" t="s">
        <v>318</v>
      </c>
      <c r="E338" s="72" t="s">
        <v>349</v>
      </c>
      <c r="F338" s="52">
        <v>6866</v>
      </c>
      <c r="G338" s="53">
        <f t="shared" si="128"/>
        <v>5149.5</v>
      </c>
      <c r="H338" s="54">
        <f t="shared" si="143"/>
        <v>2128.46</v>
      </c>
      <c r="I338" s="53">
        <f t="shared" si="130"/>
        <v>4462.900000000001</v>
      </c>
      <c r="J338" s="53">
        <f>(F338*0.31)*1.05</f>
        <v>2234.8830000000003</v>
      </c>
      <c r="K338" s="53">
        <f>F338*0.6245</f>
        <v>4287.817</v>
      </c>
      <c r="L338" s="33">
        <f>F338*0.25</f>
        <v>1716.5</v>
      </c>
      <c r="M338" s="53">
        <f>F338*0.31</f>
        <v>2128.46</v>
      </c>
      <c r="N338" s="53">
        <f t="shared" si="131"/>
        <v>4287.817</v>
      </c>
      <c r="O338" s="27" t="s">
        <v>53</v>
      </c>
      <c r="P338" s="53">
        <f t="shared" si="132"/>
        <v>2609.08</v>
      </c>
      <c r="Q338" s="33" t="str">
        <f t="shared" si="148"/>
        <v>Medicaid APG</v>
      </c>
      <c r="R338" s="54">
        <f t="shared" si="126"/>
        <v>2128.46</v>
      </c>
      <c r="S338" s="33">
        <f>F338*0.75</f>
        <v>5149.5</v>
      </c>
      <c r="T338" s="33">
        <f t="shared" si="149"/>
        <v>2128.46</v>
      </c>
      <c r="U338" s="53">
        <f t="shared" si="133"/>
        <v>2128.46</v>
      </c>
      <c r="V338" s="33">
        <f>F338*0.31</f>
        <v>2128.46</v>
      </c>
      <c r="W338" s="27" t="s">
        <v>53</v>
      </c>
      <c r="X338" s="53">
        <f t="shared" si="134"/>
        <v>2128.46</v>
      </c>
      <c r="Y338" s="40">
        <v>3041</v>
      </c>
      <c r="Z338" s="33">
        <f t="shared" si="150"/>
        <v>2128.46</v>
      </c>
      <c r="AA338" s="33" t="str">
        <f t="shared" si="147"/>
        <v>Medicaid APG</v>
      </c>
      <c r="AB338" s="54">
        <f t="shared" si="144"/>
        <v>2128.46</v>
      </c>
      <c r="AC338" s="54">
        <f t="shared" si="145"/>
        <v>4462.900000000001</v>
      </c>
      <c r="AD338" s="54" t="str">
        <f t="shared" si="142"/>
        <v>Medicaid APG</v>
      </c>
      <c r="AE338" s="54">
        <f t="shared" si="146"/>
        <v>2128.46</v>
      </c>
      <c r="AF338" s="53" t="str">
        <f t="shared" si="139"/>
        <v>Medicaid APG</v>
      </c>
      <c r="AG338" s="38">
        <f t="shared" si="141"/>
        <v>5645.39685</v>
      </c>
      <c r="AH338" s="55">
        <f t="shared" si="140"/>
        <v>1716.5</v>
      </c>
      <c r="AI338" s="54">
        <f t="shared" si="127"/>
        <v>6866</v>
      </c>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row>
    <row r="339" spans="1:87" ht="15" customHeight="1">
      <c r="A339" s="115"/>
      <c r="B339" s="58">
        <v>59510</v>
      </c>
      <c r="C339" s="50">
        <v>59510</v>
      </c>
      <c r="D339" s="56" t="s">
        <v>318</v>
      </c>
      <c r="E339" s="72" t="s">
        <v>350</v>
      </c>
      <c r="F339" s="52">
        <v>24785</v>
      </c>
      <c r="G339" s="53">
        <f t="shared" si="128"/>
        <v>18588.75</v>
      </c>
      <c r="H339" s="54">
        <f t="shared" si="143"/>
        <v>7683.35</v>
      </c>
      <c r="I339" s="53">
        <f t="shared" si="130"/>
        <v>16110.25</v>
      </c>
      <c r="J339" s="53">
        <f>(F339*0.31)*1.05</f>
        <v>8067.517500000001</v>
      </c>
      <c r="K339" s="53">
        <f>F339*0.6245</f>
        <v>15478.232500000002</v>
      </c>
      <c r="L339" s="33">
        <f>F339*0.25</f>
        <v>6196.25</v>
      </c>
      <c r="M339" s="53">
        <f>F339*0.31</f>
        <v>7683.35</v>
      </c>
      <c r="N339" s="53">
        <f t="shared" si="131"/>
        <v>15478.232500000002</v>
      </c>
      <c r="O339" s="27" t="s">
        <v>53</v>
      </c>
      <c r="P339" s="53">
        <f t="shared" si="132"/>
        <v>9418.3</v>
      </c>
      <c r="Q339" s="33" t="str">
        <f t="shared" si="148"/>
        <v>Medicaid APG</v>
      </c>
      <c r="R339" s="54">
        <f t="shared" si="126"/>
        <v>7683.35</v>
      </c>
      <c r="S339" s="33">
        <f>F339*0.75</f>
        <v>18588.75</v>
      </c>
      <c r="T339" s="33">
        <f t="shared" si="149"/>
        <v>7683.35</v>
      </c>
      <c r="U339" s="53">
        <f t="shared" si="133"/>
        <v>7683.35</v>
      </c>
      <c r="V339" s="33">
        <f>F339*0.31</f>
        <v>7683.35</v>
      </c>
      <c r="W339" s="27" t="s">
        <v>53</v>
      </c>
      <c r="X339" s="53">
        <f t="shared" si="134"/>
        <v>7683.35</v>
      </c>
      <c r="Y339" s="40">
        <v>3041</v>
      </c>
      <c r="Z339" s="33">
        <f t="shared" si="150"/>
        <v>7683.35</v>
      </c>
      <c r="AA339" s="33" t="str">
        <f t="shared" si="147"/>
        <v>Medicaid APG</v>
      </c>
      <c r="AB339" s="54">
        <f t="shared" si="144"/>
        <v>7683.35</v>
      </c>
      <c r="AC339" s="54">
        <f t="shared" si="145"/>
        <v>16110.25</v>
      </c>
      <c r="AD339" s="54" t="str">
        <f t="shared" si="142"/>
        <v>Medicaid APG</v>
      </c>
      <c r="AE339" s="54">
        <f t="shared" si="146"/>
        <v>7683.35</v>
      </c>
      <c r="AF339" s="53" t="str">
        <f t="shared" si="139"/>
        <v>Medicaid APG</v>
      </c>
      <c r="AG339" s="38">
        <f t="shared" si="141"/>
        <v>20378.846625</v>
      </c>
      <c r="AH339" s="55">
        <f t="shared" si="140"/>
        <v>3041</v>
      </c>
      <c r="AI339" s="54">
        <f t="shared" si="127"/>
        <v>24785</v>
      </c>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row>
    <row r="340" spans="1:87" ht="15" customHeight="1">
      <c r="A340" s="115"/>
      <c r="B340" s="58">
        <v>59610</v>
      </c>
      <c r="C340" s="50">
        <v>59610</v>
      </c>
      <c r="D340" s="56" t="s">
        <v>318</v>
      </c>
      <c r="E340" s="108" t="s">
        <v>351</v>
      </c>
      <c r="F340" s="110">
        <v>5185.5</v>
      </c>
      <c r="G340" s="53">
        <f t="shared" si="128"/>
        <v>3889.125</v>
      </c>
      <c r="H340" s="54">
        <f t="shared" si="143"/>
        <v>1607.5049999999999</v>
      </c>
      <c r="I340" s="53">
        <f t="shared" si="130"/>
        <v>3370.5750000000003</v>
      </c>
      <c r="J340" s="53">
        <f>(F340*0.31)*1.05</f>
        <v>1687.88025</v>
      </c>
      <c r="K340" s="53">
        <f>F340*0.6245</f>
        <v>3238.34475</v>
      </c>
      <c r="L340" s="33">
        <f>F340*0.25</f>
        <v>1296.375</v>
      </c>
      <c r="M340" s="53">
        <f>F340*0.31</f>
        <v>1607.5049999999999</v>
      </c>
      <c r="N340" s="53">
        <f t="shared" si="131"/>
        <v>3238.34475</v>
      </c>
      <c r="O340" s="94" t="s">
        <v>53</v>
      </c>
      <c r="P340" s="53">
        <f t="shared" si="132"/>
        <v>1970.49</v>
      </c>
      <c r="Q340" s="33" t="str">
        <f t="shared" si="148"/>
        <v>Medicaid APG</v>
      </c>
      <c r="R340" s="54">
        <f t="shared" si="126"/>
        <v>1607.5049999999999</v>
      </c>
      <c r="S340" s="33">
        <f>F340*0.75</f>
        <v>3889.125</v>
      </c>
      <c r="T340" s="33">
        <f t="shared" si="149"/>
        <v>1607.5049999999999</v>
      </c>
      <c r="U340" s="53">
        <f t="shared" si="133"/>
        <v>1607.5049999999999</v>
      </c>
      <c r="V340" s="33">
        <f>F340*0.31</f>
        <v>1607.5049999999999</v>
      </c>
      <c r="W340" s="94" t="s">
        <v>53</v>
      </c>
      <c r="X340" s="53">
        <f t="shared" si="134"/>
        <v>1607.5049999999999</v>
      </c>
      <c r="Y340" s="106">
        <v>3041</v>
      </c>
      <c r="Z340" s="40">
        <f>X340</f>
        <v>1607.5049999999999</v>
      </c>
      <c r="AA340" s="40" t="s">
        <v>53</v>
      </c>
      <c r="AB340" s="54">
        <f>F340*0.31</f>
        <v>1607.5049999999999</v>
      </c>
      <c r="AC340" s="54">
        <f t="shared" si="145"/>
        <v>3370.5750000000003</v>
      </c>
      <c r="AD340" s="27" t="s">
        <v>53</v>
      </c>
      <c r="AE340" s="54">
        <f t="shared" si="146"/>
        <v>1607.5049999999999</v>
      </c>
      <c r="AF340" s="94" t="s">
        <v>53</v>
      </c>
      <c r="AG340" s="38">
        <f t="shared" si="141"/>
        <v>4263.6477375</v>
      </c>
      <c r="AH340" s="55">
        <f t="shared" si="140"/>
        <v>1296.375</v>
      </c>
      <c r="AI340" s="54">
        <f t="shared" si="127"/>
        <v>5185.5</v>
      </c>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row>
    <row r="341" spans="1:87" ht="15" customHeight="1" thickBot="1">
      <c r="A341" s="115"/>
      <c r="B341" s="58">
        <v>62322</v>
      </c>
      <c r="C341" s="50">
        <v>62322</v>
      </c>
      <c r="D341" s="73" t="s">
        <v>318</v>
      </c>
      <c r="E341" s="74" t="s">
        <v>352</v>
      </c>
      <c r="F341" s="52" t="s">
        <v>44</v>
      </c>
      <c r="G341" s="89" t="s">
        <v>44</v>
      </c>
      <c r="H341" s="53" t="s">
        <v>44</v>
      </c>
      <c r="I341" s="89" t="s">
        <v>44</v>
      </c>
      <c r="J341" s="94" t="s">
        <v>44</v>
      </c>
      <c r="K341" s="94" t="s">
        <v>44</v>
      </c>
      <c r="L341" s="40" t="s">
        <v>44</v>
      </c>
      <c r="M341" s="94" t="s">
        <v>44</v>
      </c>
      <c r="N341" s="53" t="s">
        <v>44</v>
      </c>
      <c r="O341" s="53" t="s">
        <v>44</v>
      </c>
      <c r="P341" s="53" t="str">
        <f aca="true" t="shared" si="151" ref="P341:P348">X341</f>
        <v>N/A</v>
      </c>
      <c r="Q341" s="33" t="str">
        <f t="shared" si="148"/>
        <v>N/A</v>
      </c>
      <c r="R341" s="53" t="s">
        <v>44</v>
      </c>
      <c r="S341" s="40" t="s">
        <v>44</v>
      </c>
      <c r="T341" s="53" t="s">
        <v>44</v>
      </c>
      <c r="U341" s="53" t="s">
        <v>44</v>
      </c>
      <c r="V341" s="40" t="s">
        <v>44</v>
      </c>
      <c r="W341" s="53" t="s">
        <v>44</v>
      </c>
      <c r="X341" s="94" t="s">
        <v>44</v>
      </c>
      <c r="Y341" s="53" t="s">
        <v>44</v>
      </c>
      <c r="Z341" s="33" t="str">
        <f t="shared" si="150"/>
        <v>N/A</v>
      </c>
      <c r="AA341" s="33" t="str">
        <f t="shared" si="147"/>
        <v>N/A</v>
      </c>
      <c r="AB341" s="53" t="s">
        <v>44</v>
      </c>
      <c r="AC341" s="53" t="s">
        <v>44</v>
      </c>
      <c r="AD341" s="54" t="str">
        <f t="shared" si="142"/>
        <v>N/A</v>
      </c>
      <c r="AE341" s="53" t="s">
        <v>44</v>
      </c>
      <c r="AF341" s="53" t="str">
        <f t="shared" si="139"/>
        <v>N/A</v>
      </c>
      <c r="AG341" s="40" t="s">
        <v>44</v>
      </c>
      <c r="AH341" s="53" t="s">
        <v>44</v>
      </c>
      <c r="AI341" s="53" t="s">
        <v>44</v>
      </c>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row>
    <row r="342" spans="1:87" ht="15" customHeight="1">
      <c r="A342" s="115"/>
      <c r="B342" s="58"/>
      <c r="C342" s="50"/>
      <c r="D342" s="62" t="s">
        <v>331</v>
      </c>
      <c r="E342" s="75" t="s">
        <v>358</v>
      </c>
      <c r="F342" s="52" t="s">
        <v>44</v>
      </c>
      <c r="G342" s="89" t="s">
        <v>44</v>
      </c>
      <c r="H342" s="53" t="s">
        <v>44</v>
      </c>
      <c r="I342" s="89" t="s">
        <v>44</v>
      </c>
      <c r="J342" s="94" t="s">
        <v>44</v>
      </c>
      <c r="K342" s="94" t="s">
        <v>44</v>
      </c>
      <c r="L342" s="40" t="s">
        <v>44</v>
      </c>
      <c r="M342" s="94" t="s">
        <v>44</v>
      </c>
      <c r="N342" s="53" t="s">
        <v>44</v>
      </c>
      <c r="O342" s="53" t="s">
        <v>44</v>
      </c>
      <c r="P342" s="53" t="str">
        <f t="shared" si="151"/>
        <v>N/A</v>
      </c>
      <c r="Q342" s="33" t="str">
        <f t="shared" si="148"/>
        <v>N/A</v>
      </c>
      <c r="R342" s="53" t="s">
        <v>44</v>
      </c>
      <c r="S342" s="40" t="s">
        <v>44</v>
      </c>
      <c r="T342" s="53" t="s">
        <v>44</v>
      </c>
      <c r="U342" s="53" t="s">
        <v>44</v>
      </c>
      <c r="V342" s="40" t="s">
        <v>44</v>
      </c>
      <c r="W342" s="53" t="s">
        <v>44</v>
      </c>
      <c r="X342" s="94" t="s">
        <v>44</v>
      </c>
      <c r="Y342" s="53" t="s">
        <v>44</v>
      </c>
      <c r="Z342" s="33" t="str">
        <f t="shared" si="150"/>
        <v>N/A</v>
      </c>
      <c r="AA342" s="33" t="str">
        <f t="shared" si="147"/>
        <v>N/A</v>
      </c>
      <c r="AB342" s="53" t="s">
        <v>44</v>
      </c>
      <c r="AC342" s="53" t="s">
        <v>44</v>
      </c>
      <c r="AD342" s="54" t="str">
        <f t="shared" si="142"/>
        <v>N/A</v>
      </c>
      <c r="AE342" s="53" t="s">
        <v>44</v>
      </c>
      <c r="AF342" s="53" t="str">
        <f t="shared" si="139"/>
        <v>N/A</v>
      </c>
      <c r="AG342" s="40" t="s">
        <v>44</v>
      </c>
      <c r="AH342" s="53" t="s">
        <v>44</v>
      </c>
      <c r="AI342" s="53" t="s">
        <v>44</v>
      </c>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row>
    <row r="343" spans="1:87" ht="15" customHeight="1">
      <c r="A343" s="115"/>
      <c r="B343" s="58"/>
      <c r="C343" s="50"/>
      <c r="D343" s="63" t="s">
        <v>332</v>
      </c>
      <c r="E343" s="68" t="s">
        <v>333</v>
      </c>
      <c r="F343" s="52" t="s">
        <v>44</v>
      </c>
      <c r="G343" s="89" t="s">
        <v>44</v>
      </c>
      <c r="H343" s="53" t="s">
        <v>44</v>
      </c>
      <c r="I343" s="89" t="s">
        <v>44</v>
      </c>
      <c r="J343" s="94" t="s">
        <v>44</v>
      </c>
      <c r="K343" s="94" t="s">
        <v>44</v>
      </c>
      <c r="L343" s="40" t="s">
        <v>44</v>
      </c>
      <c r="M343" s="94" t="s">
        <v>44</v>
      </c>
      <c r="N343" s="53" t="s">
        <v>44</v>
      </c>
      <c r="O343" s="53" t="s">
        <v>44</v>
      </c>
      <c r="P343" s="53" t="str">
        <f t="shared" si="151"/>
        <v>N/A</v>
      </c>
      <c r="Q343" s="33" t="str">
        <f t="shared" si="148"/>
        <v>N/A</v>
      </c>
      <c r="R343" s="53" t="s">
        <v>44</v>
      </c>
      <c r="S343" s="40" t="s">
        <v>44</v>
      </c>
      <c r="T343" s="53" t="s">
        <v>44</v>
      </c>
      <c r="U343" s="53" t="s">
        <v>44</v>
      </c>
      <c r="V343" s="40" t="s">
        <v>44</v>
      </c>
      <c r="W343" s="53" t="s">
        <v>44</v>
      </c>
      <c r="X343" s="94" t="s">
        <v>44</v>
      </c>
      <c r="Y343" s="53" t="s">
        <v>44</v>
      </c>
      <c r="Z343" s="33" t="str">
        <f t="shared" si="150"/>
        <v>N/A</v>
      </c>
      <c r="AA343" s="33" t="str">
        <f t="shared" si="147"/>
        <v>N/A</v>
      </c>
      <c r="AB343" s="53" t="s">
        <v>44</v>
      </c>
      <c r="AC343" s="53" t="s">
        <v>44</v>
      </c>
      <c r="AD343" s="54" t="str">
        <f t="shared" si="142"/>
        <v>N/A</v>
      </c>
      <c r="AE343" s="53" t="s">
        <v>44</v>
      </c>
      <c r="AF343" s="53" t="str">
        <f t="shared" si="139"/>
        <v>N/A</v>
      </c>
      <c r="AG343" s="40" t="s">
        <v>44</v>
      </c>
      <c r="AH343" s="53" t="s">
        <v>44</v>
      </c>
      <c r="AI343" s="53" t="s">
        <v>44</v>
      </c>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row>
    <row r="344" spans="1:87" ht="15" customHeight="1">
      <c r="A344" s="115"/>
      <c r="B344" s="58"/>
      <c r="C344" s="50"/>
      <c r="D344" s="63" t="s">
        <v>334</v>
      </c>
      <c r="E344" s="76" t="s">
        <v>359</v>
      </c>
      <c r="F344" s="52" t="s">
        <v>44</v>
      </c>
      <c r="G344" s="89" t="s">
        <v>44</v>
      </c>
      <c r="H344" s="53" t="s">
        <v>44</v>
      </c>
      <c r="I344" s="89" t="s">
        <v>44</v>
      </c>
      <c r="J344" s="94" t="s">
        <v>44</v>
      </c>
      <c r="K344" s="94" t="s">
        <v>44</v>
      </c>
      <c r="L344" s="40" t="s">
        <v>44</v>
      </c>
      <c r="M344" s="94" t="s">
        <v>44</v>
      </c>
      <c r="N344" s="53" t="s">
        <v>44</v>
      </c>
      <c r="O344" s="53" t="s">
        <v>44</v>
      </c>
      <c r="P344" s="53" t="str">
        <f t="shared" si="151"/>
        <v>N/A</v>
      </c>
      <c r="Q344" s="33" t="str">
        <f t="shared" si="148"/>
        <v>N/A</v>
      </c>
      <c r="R344" s="53" t="s">
        <v>44</v>
      </c>
      <c r="S344" s="40" t="s">
        <v>44</v>
      </c>
      <c r="T344" s="53" t="s">
        <v>44</v>
      </c>
      <c r="U344" s="53" t="s">
        <v>44</v>
      </c>
      <c r="V344" s="40" t="s">
        <v>44</v>
      </c>
      <c r="W344" s="53" t="s">
        <v>44</v>
      </c>
      <c r="X344" s="94" t="s">
        <v>44</v>
      </c>
      <c r="Y344" s="53" t="s">
        <v>44</v>
      </c>
      <c r="Z344" s="33" t="str">
        <f t="shared" si="150"/>
        <v>N/A</v>
      </c>
      <c r="AA344" s="33" t="str">
        <f t="shared" si="147"/>
        <v>N/A</v>
      </c>
      <c r="AB344" s="53" t="s">
        <v>44</v>
      </c>
      <c r="AC344" s="53" t="s">
        <v>44</v>
      </c>
      <c r="AD344" s="54" t="str">
        <f t="shared" si="142"/>
        <v>N/A</v>
      </c>
      <c r="AE344" s="53" t="s">
        <v>44</v>
      </c>
      <c r="AF344" s="53" t="str">
        <f t="shared" si="139"/>
        <v>N/A</v>
      </c>
      <c r="AG344" s="40" t="s">
        <v>44</v>
      </c>
      <c r="AH344" s="53" t="s">
        <v>44</v>
      </c>
      <c r="AI344" s="53" t="s">
        <v>44</v>
      </c>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row>
    <row r="345" spans="1:87" ht="15" customHeight="1" thickBot="1">
      <c r="A345" s="115"/>
      <c r="B345" s="58"/>
      <c r="C345" s="50"/>
      <c r="D345" s="64" t="s">
        <v>335</v>
      </c>
      <c r="E345" s="77" t="s">
        <v>359</v>
      </c>
      <c r="F345" s="52" t="s">
        <v>44</v>
      </c>
      <c r="G345" s="89" t="s">
        <v>44</v>
      </c>
      <c r="H345" s="53" t="s">
        <v>44</v>
      </c>
      <c r="I345" s="89" t="s">
        <v>44</v>
      </c>
      <c r="J345" s="94" t="s">
        <v>44</v>
      </c>
      <c r="K345" s="94" t="s">
        <v>44</v>
      </c>
      <c r="L345" s="40" t="s">
        <v>44</v>
      </c>
      <c r="M345" s="94" t="s">
        <v>44</v>
      </c>
      <c r="N345" s="53" t="s">
        <v>44</v>
      </c>
      <c r="O345" s="53" t="s">
        <v>44</v>
      </c>
      <c r="P345" s="53" t="str">
        <f t="shared" si="151"/>
        <v>N/A</v>
      </c>
      <c r="Q345" s="33" t="str">
        <f t="shared" si="148"/>
        <v>N/A</v>
      </c>
      <c r="R345" s="53" t="s">
        <v>44</v>
      </c>
      <c r="S345" s="40" t="s">
        <v>44</v>
      </c>
      <c r="T345" s="53" t="s">
        <v>44</v>
      </c>
      <c r="U345" s="53" t="s">
        <v>44</v>
      </c>
      <c r="V345" s="40" t="s">
        <v>44</v>
      </c>
      <c r="W345" s="53" t="s">
        <v>44</v>
      </c>
      <c r="X345" s="94" t="s">
        <v>44</v>
      </c>
      <c r="Y345" s="53" t="s">
        <v>44</v>
      </c>
      <c r="Z345" s="33" t="str">
        <f t="shared" si="150"/>
        <v>N/A</v>
      </c>
      <c r="AA345" s="33" t="str">
        <f t="shared" si="147"/>
        <v>N/A</v>
      </c>
      <c r="AB345" s="53" t="s">
        <v>44</v>
      </c>
      <c r="AC345" s="53" t="s">
        <v>44</v>
      </c>
      <c r="AD345" s="54" t="str">
        <f t="shared" si="142"/>
        <v>N/A</v>
      </c>
      <c r="AE345" s="53" t="s">
        <v>44</v>
      </c>
      <c r="AF345" s="53" t="str">
        <f t="shared" si="139"/>
        <v>N/A</v>
      </c>
      <c r="AG345" s="40" t="s">
        <v>44</v>
      </c>
      <c r="AH345" s="53" t="s">
        <v>44</v>
      </c>
      <c r="AI345" s="53" t="s">
        <v>44</v>
      </c>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row>
    <row r="346" spans="1:87" ht="15" customHeight="1">
      <c r="A346" s="115"/>
      <c r="B346" s="58">
        <v>62323</v>
      </c>
      <c r="C346" s="50">
        <v>62323</v>
      </c>
      <c r="D346" s="51" t="s">
        <v>318</v>
      </c>
      <c r="E346" s="65" t="s">
        <v>353</v>
      </c>
      <c r="F346" s="52" t="s">
        <v>44</v>
      </c>
      <c r="G346" s="89" t="s">
        <v>44</v>
      </c>
      <c r="H346" s="53" t="s">
        <v>44</v>
      </c>
      <c r="I346" s="89" t="s">
        <v>44</v>
      </c>
      <c r="J346" s="94" t="s">
        <v>44</v>
      </c>
      <c r="K346" s="94" t="s">
        <v>44</v>
      </c>
      <c r="L346" s="40" t="s">
        <v>44</v>
      </c>
      <c r="M346" s="94" t="s">
        <v>44</v>
      </c>
      <c r="N346" s="53" t="s">
        <v>44</v>
      </c>
      <c r="O346" s="53" t="s">
        <v>44</v>
      </c>
      <c r="P346" s="53" t="str">
        <f t="shared" si="151"/>
        <v>N/A</v>
      </c>
      <c r="Q346" s="33" t="str">
        <f t="shared" si="148"/>
        <v>N/A</v>
      </c>
      <c r="R346" s="53" t="s">
        <v>44</v>
      </c>
      <c r="S346" s="40" t="s">
        <v>44</v>
      </c>
      <c r="T346" s="53" t="s">
        <v>44</v>
      </c>
      <c r="U346" s="53" t="s">
        <v>44</v>
      </c>
      <c r="V346" s="40" t="s">
        <v>44</v>
      </c>
      <c r="W346" s="53" t="s">
        <v>44</v>
      </c>
      <c r="X346" s="94" t="s">
        <v>44</v>
      </c>
      <c r="Y346" s="53" t="s">
        <v>44</v>
      </c>
      <c r="Z346" s="33" t="str">
        <f t="shared" si="150"/>
        <v>N/A</v>
      </c>
      <c r="AA346" s="33" t="str">
        <f t="shared" si="147"/>
        <v>N/A</v>
      </c>
      <c r="AB346" s="53" t="s">
        <v>44</v>
      </c>
      <c r="AC346" s="53" t="s">
        <v>44</v>
      </c>
      <c r="AD346" s="54" t="str">
        <f t="shared" si="142"/>
        <v>N/A</v>
      </c>
      <c r="AE346" s="53" t="s">
        <v>44</v>
      </c>
      <c r="AF346" s="53" t="str">
        <f t="shared" si="139"/>
        <v>N/A</v>
      </c>
      <c r="AG346" s="40" t="s">
        <v>44</v>
      </c>
      <c r="AH346" s="53" t="s">
        <v>44</v>
      </c>
      <c r="AI346" s="53" t="s">
        <v>44</v>
      </c>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row>
    <row r="347" spans="1:87" ht="15" customHeight="1">
      <c r="A347" s="115"/>
      <c r="B347" s="58"/>
      <c r="C347" s="50"/>
      <c r="D347" s="67" t="s">
        <v>331</v>
      </c>
      <c r="E347" s="68" t="s">
        <v>358</v>
      </c>
      <c r="F347" s="52" t="s">
        <v>44</v>
      </c>
      <c r="G347" s="89" t="s">
        <v>44</v>
      </c>
      <c r="H347" s="53" t="s">
        <v>44</v>
      </c>
      <c r="I347" s="89" t="s">
        <v>44</v>
      </c>
      <c r="J347" s="94" t="s">
        <v>44</v>
      </c>
      <c r="K347" s="94" t="s">
        <v>44</v>
      </c>
      <c r="L347" s="40" t="s">
        <v>44</v>
      </c>
      <c r="M347" s="94" t="s">
        <v>44</v>
      </c>
      <c r="N347" s="53" t="s">
        <v>44</v>
      </c>
      <c r="O347" s="53" t="s">
        <v>44</v>
      </c>
      <c r="P347" s="53" t="str">
        <f t="shared" si="151"/>
        <v>N/A</v>
      </c>
      <c r="Q347" s="33" t="str">
        <f t="shared" si="148"/>
        <v>N/A</v>
      </c>
      <c r="R347" s="53" t="s">
        <v>44</v>
      </c>
      <c r="S347" s="40" t="s">
        <v>44</v>
      </c>
      <c r="T347" s="53" t="s">
        <v>44</v>
      </c>
      <c r="U347" s="53" t="s">
        <v>44</v>
      </c>
      <c r="V347" s="40" t="s">
        <v>44</v>
      </c>
      <c r="W347" s="53" t="s">
        <v>44</v>
      </c>
      <c r="X347" s="94" t="s">
        <v>44</v>
      </c>
      <c r="Y347" s="53" t="s">
        <v>44</v>
      </c>
      <c r="Z347" s="33" t="str">
        <f t="shared" si="150"/>
        <v>N/A</v>
      </c>
      <c r="AA347" s="33" t="str">
        <f t="shared" si="147"/>
        <v>N/A</v>
      </c>
      <c r="AB347" s="53" t="s">
        <v>44</v>
      </c>
      <c r="AC347" s="53" t="s">
        <v>44</v>
      </c>
      <c r="AD347" s="54" t="str">
        <f t="shared" si="142"/>
        <v>N/A</v>
      </c>
      <c r="AE347" s="53" t="s">
        <v>44</v>
      </c>
      <c r="AF347" s="53" t="str">
        <f t="shared" si="139"/>
        <v>N/A</v>
      </c>
      <c r="AG347" s="40" t="s">
        <v>44</v>
      </c>
      <c r="AH347" s="53" t="s">
        <v>44</v>
      </c>
      <c r="AI347" s="53" t="s">
        <v>44</v>
      </c>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row>
    <row r="348" spans="1:87" ht="15" customHeight="1">
      <c r="A348" s="115"/>
      <c r="B348" s="58"/>
      <c r="C348" s="50"/>
      <c r="D348" s="63" t="s">
        <v>332</v>
      </c>
      <c r="E348" s="68" t="s">
        <v>333</v>
      </c>
      <c r="F348" s="52" t="s">
        <v>44</v>
      </c>
      <c r="G348" s="89" t="s">
        <v>44</v>
      </c>
      <c r="H348" s="53" t="s">
        <v>44</v>
      </c>
      <c r="I348" s="89" t="s">
        <v>44</v>
      </c>
      <c r="J348" s="94" t="s">
        <v>44</v>
      </c>
      <c r="K348" s="94" t="s">
        <v>44</v>
      </c>
      <c r="L348" s="40" t="s">
        <v>44</v>
      </c>
      <c r="M348" s="94" t="s">
        <v>44</v>
      </c>
      <c r="N348" s="53" t="s">
        <v>44</v>
      </c>
      <c r="O348" s="53" t="s">
        <v>44</v>
      </c>
      <c r="P348" s="53" t="str">
        <f t="shared" si="151"/>
        <v>N/A</v>
      </c>
      <c r="Q348" s="33" t="str">
        <f t="shared" si="148"/>
        <v>N/A</v>
      </c>
      <c r="R348" s="53" t="s">
        <v>44</v>
      </c>
      <c r="S348" s="40" t="s">
        <v>44</v>
      </c>
      <c r="T348" s="53" t="s">
        <v>44</v>
      </c>
      <c r="U348" s="53" t="s">
        <v>44</v>
      </c>
      <c r="V348" s="40" t="s">
        <v>44</v>
      </c>
      <c r="W348" s="53" t="s">
        <v>44</v>
      </c>
      <c r="X348" s="94" t="s">
        <v>44</v>
      </c>
      <c r="Y348" s="53" t="s">
        <v>44</v>
      </c>
      <c r="Z348" s="33" t="str">
        <f t="shared" si="150"/>
        <v>N/A</v>
      </c>
      <c r="AA348" s="33" t="str">
        <f t="shared" si="147"/>
        <v>N/A</v>
      </c>
      <c r="AB348" s="53" t="s">
        <v>44</v>
      </c>
      <c r="AC348" s="53" t="s">
        <v>44</v>
      </c>
      <c r="AD348" s="54" t="str">
        <f t="shared" si="142"/>
        <v>N/A</v>
      </c>
      <c r="AE348" s="53" t="s">
        <v>44</v>
      </c>
      <c r="AF348" s="53" t="str">
        <f t="shared" si="139"/>
        <v>N/A</v>
      </c>
      <c r="AG348" s="40" t="s">
        <v>44</v>
      </c>
      <c r="AH348" s="53" t="s">
        <v>44</v>
      </c>
      <c r="AI348" s="53" t="s">
        <v>44</v>
      </c>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row>
    <row r="349" spans="1:87" ht="15" customHeight="1">
      <c r="A349" s="115"/>
      <c r="B349" s="58"/>
      <c r="C349" s="50"/>
      <c r="D349" s="63" t="s">
        <v>334</v>
      </c>
      <c r="E349" s="68" t="s">
        <v>358</v>
      </c>
      <c r="F349" s="52" t="s">
        <v>44</v>
      </c>
      <c r="G349" s="89" t="s">
        <v>44</v>
      </c>
      <c r="H349" s="53" t="s">
        <v>44</v>
      </c>
      <c r="I349" s="89" t="s">
        <v>44</v>
      </c>
      <c r="J349" s="94" t="s">
        <v>44</v>
      </c>
      <c r="K349" s="94" t="s">
        <v>44</v>
      </c>
      <c r="L349" s="40" t="s">
        <v>44</v>
      </c>
      <c r="M349" s="94" t="s">
        <v>44</v>
      </c>
      <c r="N349" s="53" t="s">
        <v>44</v>
      </c>
      <c r="O349" s="53" t="s">
        <v>44</v>
      </c>
      <c r="P349" s="53" t="str">
        <f aca="true" t="shared" si="152" ref="P349:P359">X349</f>
        <v>N/A</v>
      </c>
      <c r="Q349" s="33" t="str">
        <f t="shared" si="148"/>
        <v>N/A</v>
      </c>
      <c r="R349" s="53" t="s">
        <v>44</v>
      </c>
      <c r="S349" s="40" t="s">
        <v>44</v>
      </c>
      <c r="T349" s="53" t="s">
        <v>44</v>
      </c>
      <c r="U349" s="53" t="s">
        <v>44</v>
      </c>
      <c r="V349" s="40" t="s">
        <v>44</v>
      </c>
      <c r="W349" s="53" t="s">
        <v>44</v>
      </c>
      <c r="X349" s="94" t="s">
        <v>44</v>
      </c>
      <c r="Y349" s="53" t="s">
        <v>44</v>
      </c>
      <c r="Z349" s="33" t="str">
        <f t="shared" si="150"/>
        <v>N/A</v>
      </c>
      <c r="AA349" s="33" t="str">
        <f t="shared" si="147"/>
        <v>N/A</v>
      </c>
      <c r="AB349" s="53" t="s">
        <v>44</v>
      </c>
      <c r="AC349" s="53" t="s">
        <v>44</v>
      </c>
      <c r="AD349" s="54" t="str">
        <f t="shared" si="142"/>
        <v>N/A</v>
      </c>
      <c r="AE349" s="53" t="s">
        <v>44</v>
      </c>
      <c r="AF349" s="53" t="str">
        <f aca="true" t="shared" si="153" ref="AF349:AF361">W349</f>
        <v>N/A</v>
      </c>
      <c r="AG349" s="40" t="s">
        <v>44</v>
      </c>
      <c r="AH349" s="53" t="s">
        <v>44</v>
      </c>
      <c r="AI349" s="53" t="s">
        <v>44</v>
      </c>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row>
    <row r="350" spans="1:87" ht="15" customHeight="1" thickBot="1">
      <c r="A350" s="115"/>
      <c r="B350" s="58"/>
      <c r="C350" s="50"/>
      <c r="D350" s="64" t="s">
        <v>335</v>
      </c>
      <c r="E350" s="78" t="s">
        <v>358</v>
      </c>
      <c r="F350" s="52" t="s">
        <v>44</v>
      </c>
      <c r="G350" s="89" t="s">
        <v>44</v>
      </c>
      <c r="H350" s="53" t="s">
        <v>44</v>
      </c>
      <c r="I350" s="89" t="s">
        <v>44</v>
      </c>
      <c r="J350" s="94" t="s">
        <v>44</v>
      </c>
      <c r="K350" s="94" t="s">
        <v>44</v>
      </c>
      <c r="L350" s="40" t="s">
        <v>44</v>
      </c>
      <c r="M350" s="94" t="s">
        <v>44</v>
      </c>
      <c r="N350" s="53" t="s">
        <v>44</v>
      </c>
      <c r="O350" s="53" t="s">
        <v>44</v>
      </c>
      <c r="P350" s="53" t="str">
        <f t="shared" si="152"/>
        <v>N/A</v>
      </c>
      <c r="Q350" s="33" t="str">
        <f t="shared" si="148"/>
        <v>N/A</v>
      </c>
      <c r="R350" s="53" t="s">
        <v>44</v>
      </c>
      <c r="S350" s="40" t="s">
        <v>44</v>
      </c>
      <c r="T350" s="53" t="s">
        <v>44</v>
      </c>
      <c r="U350" s="53" t="s">
        <v>44</v>
      </c>
      <c r="V350" s="40" t="s">
        <v>44</v>
      </c>
      <c r="W350" s="53" t="s">
        <v>44</v>
      </c>
      <c r="X350" s="94" t="s">
        <v>44</v>
      </c>
      <c r="Y350" s="53" t="s">
        <v>44</v>
      </c>
      <c r="Z350" s="33" t="str">
        <f t="shared" si="150"/>
        <v>N/A</v>
      </c>
      <c r="AA350" s="33" t="str">
        <f t="shared" si="147"/>
        <v>N/A</v>
      </c>
      <c r="AB350" s="53" t="s">
        <v>44</v>
      </c>
      <c r="AC350" s="53" t="s">
        <v>44</v>
      </c>
      <c r="AD350" s="54" t="str">
        <f t="shared" si="142"/>
        <v>N/A</v>
      </c>
      <c r="AE350" s="53" t="s">
        <v>44</v>
      </c>
      <c r="AF350" s="53" t="str">
        <f t="shared" si="153"/>
        <v>N/A</v>
      </c>
      <c r="AG350" s="40" t="s">
        <v>44</v>
      </c>
      <c r="AH350" s="53" t="s">
        <v>44</v>
      </c>
      <c r="AI350" s="53" t="s">
        <v>44</v>
      </c>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row>
    <row r="351" spans="1:87" ht="15" customHeight="1" thickBot="1">
      <c r="A351" s="115"/>
      <c r="B351" s="58">
        <v>64483</v>
      </c>
      <c r="C351" s="50">
        <v>64483</v>
      </c>
      <c r="D351" s="79" t="s">
        <v>318</v>
      </c>
      <c r="E351" s="80" t="s">
        <v>354</v>
      </c>
      <c r="F351" s="52" t="s">
        <v>44</v>
      </c>
      <c r="G351" s="89" t="s">
        <v>44</v>
      </c>
      <c r="H351" s="53" t="s">
        <v>44</v>
      </c>
      <c r="I351" s="89" t="s">
        <v>44</v>
      </c>
      <c r="J351" s="94" t="s">
        <v>44</v>
      </c>
      <c r="K351" s="94" t="s">
        <v>44</v>
      </c>
      <c r="L351" s="40" t="s">
        <v>44</v>
      </c>
      <c r="M351" s="94" t="s">
        <v>44</v>
      </c>
      <c r="N351" s="53" t="s">
        <v>44</v>
      </c>
      <c r="O351" s="53" t="s">
        <v>44</v>
      </c>
      <c r="P351" s="53" t="str">
        <f t="shared" si="152"/>
        <v>N/A</v>
      </c>
      <c r="Q351" s="33" t="str">
        <f t="shared" si="148"/>
        <v>N/A</v>
      </c>
      <c r="R351" s="53" t="s">
        <v>44</v>
      </c>
      <c r="S351" s="40" t="s">
        <v>44</v>
      </c>
      <c r="T351" s="53" t="s">
        <v>44</v>
      </c>
      <c r="U351" s="53" t="s">
        <v>44</v>
      </c>
      <c r="V351" s="40" t="s">
        <v>44</v>
      </c>
      <c r="W351" s="53" t="s">
        <v>44</v>
      </c>
      <c r="X351" s="94" t="s">
        <v>44</v>
      </c>
      <c r="Y351" s="53" t="s">
        <v>44</v>
      </c>
      <c r="Z351" s="33" t="str">
        <f t="shared" si="150"/>
        <v>N/A</v>
      </c>
      <c r="AA351" s="33" t="str">
        <f t="shared" si="147"/>
        <v>N/A</v>
      </c>
      <c r="AB351" s="53" t="s">
        <v>44</v>
      </c>
      <c r="AC351" s="53" t="s">
        <v>44</v>
      </c>
      <c r="AD351" s="54" t="str">
        <f t="shared" si="142"/>
        <v>N/A</v>
      </c>
      <c r="AE351" s="53" t="s">
        <v>44</v>
      </c>
      <c r="AF351" s="53" t="str">
        <f t="shared" si="153"/>
        <v>N/A</v>
      </c>
      <c r="AG351" s="40" t="s">
        <v>44</v>
      </c>
      <c r="AH351" s="53" t="s">
        <v>44</v>
      </c>
      <c r="AI351" s="53" t="s">
        <v>44</v>
      </c>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row>
    <row r="352" spans="1:87" ht="15" customHeight="1">
      <c r="A352" s="115"/>
      <c r="B352" s="58">
        <v>66821</v>
      </c>
      <c r="C352" s="50">
        <v>66821</v>
      </c>
      <c r="D352" s="51" t="s">
        <v>318</v>
      </c>
      <c r="E352" s="65" t="s">
        <v>355</v>
      </c>
      <c r="F352" s="52" t="s">
        <v>44</v>
      </c>
      <c r="G352" s="89" t="s">
        <v>44</v>
      </c>
      <c r="H352" s="53" t="s">
        <v>44</v>
      </c>
      <c r="I352" s="89" t="s">
        <v>44</v>
      </c>
      <c r="J352" s="94" t="s">
        <v>44</v>
      </c>
      <c r="K352" s="94" t="s">
        <v>44</v>
      </c>
      <c r="L352" s="40" t="s">
        <v>44</v>
      </c>
      <c r="M352" s="94" t="s">
        <v>44</v>
      </c>
      <c r="N352" s="53" t="s">
        <v>44</v>
      </c>
      <c r="O352" s="53" t="s">
        <v>44</v>
      </c>
      <c r="P352" s="53" t="str">
        <f t="shared" si="152"/>
        <v>N/A</v>
      </c>
      <c r="Q352" s="33" t="str">
        <f t="shared" si="148"/>
        <v>N/A</v>
      </c>
      <c r="R352" s="53" t="s">
        <v>44</v>
      </c>
      <c r="S352" s="40" t="s">
        <v>44</v>
      </c>
      <c r="T352" s="53" t="s">
        <v>44</v>
      </c>
      <c r="U352" s="53" t="s">
        <v>44</v>
      </c>
      <c r="V352" s="40" t="s">
        <v>44</v>
      </c>
      <c r="W352" s="53" t="s">
        <v>44</v>
      </c>
      <c r="X352" s="94" t="s">
        <v>44</v>
      </c>
      <c r="Y352" s="53" t="s">
        <v>44</v>
      </c>
      <c r="Z352" s="33" t="str">
        <f t="shared" si="150"/>
        <v>N/A</v>
      </c>
      <c r="AA352" s="33" t="str">
        <f t="shared" si="147"/>
        <v>N/A</v>
      </c>
      <c r="AB352" s="53" t="s">
        <v>44</v>
      </c>
      <c r="AC352" s="53" t="s">
        <v>44</v>
      </c>
      <c r="AD352" s="54" t="str">
        <f t="shared" si="142"/>
        <v>N/A</v>
      </c>
      <c r="AE352" s="53" t="s">
        <v>44</v>
      </c>
      <c r="AF352" s="53" t="str">
        <f t="shared" si="153"/>
        <v>N/A</v>
      </c>
      <c r="AG352" s="40" t="s">
        <v>44</v>
      </c>
      <c r="AH352" s="53" t="s">
        <v>44</v>
      </c>
      <c r="AI352" s="53" t="s">
        <v>44</v>
      </c>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row>
    <row r="353" spans="1:87" ht="15" customHeight="1">
      <c r="A353" s="115"/>
      <c r="B353" s="58"/>
      <c r="C353" s="50"/>
      <c r="D353" s="67" t="s">
        <v>331</v>
      </c>
      <c r="E353" s="68" t="s">
        <v>333</v>
      </c>
      <c r="F353" s="52" t="s">
        <v>44</v>
      </c>
      <c r="G353" s="89" t="s">
        <v>44</v>
      </c>
      <c r="H353" s="53" t="s">
        <v>44</v>
      </c>
      <c r="I353" s="89" t="s">
        <v>44</v>
      </c>
      <c r="J353" s="94" t="s">
        <v>44</v>
      </c>
      <c r="K353" s="94" t="s">
        <v>44</v>
      </c>
      <c r="L353" s="40" t="s">
        <v>44</v>
      </c>
      <c r="M353" s="94" t="s">
        <v>44</v>
      </c>
      <c r="N353" s="53" t="s">
        <v>44</v>
      </c>
      <c r="O353" s="53" t="s">
        <v>44</v>
      </c>
      <c r="P353" s="53" t="str">
        <f t="shared" si="152"/>
        <v>N/A</v>
      </c>
      <c r="Q353" s="33" t="str">
        <f t="shared" si="148"/>
        <v>N/A</v>
      </c>
      <c r="R353" s="53" t="s">
        <v>44</v>
      </c>
      <c r="S353" s="40" t="s">
        <v>44</v>
      </c>
      <c r="T353" s="53" t="s">
        <v>44</v>
      </c>
      <c r="U353" s="53" t="s">
        <v>44</v>
      </c>
      <c r="V353" s="40" t="s">
        <v>44</v>
      </c>
      <c r="W353" s="53" t="s">
        <v>44</v>
      </c>
      <c r="X353" s="94" t="s">
        <v>44</v>
      </c>
      <c r="Y353" s="53" t="s">
        <v>44</v>
      </c>
      <c r="Z353" s="33" t="str">
        <f t="shared" si="150"/>
        <v>N/A</v>
      </c>
      <c r="AA353" s="33" t="str">
        <f t="shared" si="147"/>
        <v>N/A</v>
      </c>
      <c r="AB353" s="53" t="s">
        <v>44</v>
      </c>
      <c r="AC353" s="53" t="s">
        <v>44</v>
      </c>
      <c r="AD353" s="54" t="str">
        <f t="shared" si="142"/>
        <v>N/A</v>
      </c>
      <c r="AE353" s="53" t="s">
        <v>44</v>
      </c>
      <c r="AF353" s="53" t="str">
        <f t="shared" si="153"/>
        <v>N/A</v>
      </c>
      <c r="AG353" s="40" t="s">
        <v>44</v>
      </c>
      <c r="AH353" s="53" t="s">
        <v>44</v>
      </c>
      <c r="AI353" s="53" t="s">
        <v>44</v>
      </c>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row>
    <row r="354" spans="1:87" ht="15" customHeight="1">
      <c r="A354" s="115"/>
      <c r="B354" s="58"/>
      <c r="C354" s="50"/>
      <c r="D354" s="63" t="s">
        <v>332</v>
      </c>
      <c r="E354" s="68" t="s">
        <v>333</v>
      </c>
      <c r="F354" s="52" t="s">
        <v>44</v>
      </c>
      <c r="G354" s="89" t="s">
        <v>44</v>
      </c>
      <c r="H354" s="53" t="s">
        <v>44</v>
      </c>
      <c r="I354" s="89" t="s">
        <v>44</v>
      </c>
      <c r="J354" s="94" t="s">
        <v>44</v>
      </c>
      <c r="K354" s="94" t="s">
        <v>44</v>
      </c>
      <c r="L354" s="40" t="s">
        <v>44</v>
      </c>
      <c r="M354" s="94" t="s">
        <v>44</v>
      </c>
      <c r="N354" s="53" t="s">
        <v>44</v>
      </c>
      <c r="O354" s="53" t="s">
        <v>44</v>
      </c>
      <c r="P354" s="53" t="str">
        <f t="shared" si="152"/>
        <v>N/A</v>
      </c>
      <c r="Q354" s="33" t="str">
        <f t="shared" si="148"/>
        <v>N/A</v>
      </c>
      <c r="R354" s="53" t="s">
        <v>44</v>
      </c>
      <c r="S354" s="40" t="s">
        <v>44</v>
      </c>
      <c r="T354" s="53" t="s">
        <v>44</v>
      </c>
      <c r="U354" s="53" t="s">
        <v>44</v>
      </c>
      <c r="V354" s="40" t="s">
        <v>44</v>
      </c>
      <c r="W354" s="53" t="s">
        <v>44</v>
      </c>
      <c r="X354" s="94" t="s">
        <v>44</v>
      </c>
      <c r="Y354" s="53" t="s">
        <v>44</v>
      </c>
      <c r="Z354" s="33" t="str">
        <f t="shared" si="150"/>
        <v>N/A</v>
      </c>
      <c r="AA354" s="33" t="str">
        <f t="shared" si="147"/>
        <v>N/A</v>
      </c>
      <c r="AB354" s="53" t="s">
        <v>44</v>
      </c>
      <c r="AC354" s="53" t="s">
        <v>44</v>
      </c>
      <c r="AD354" s="54" t="str">
        <f t="shared" si="142"/>
        <v>N/A</v>
      </c>
      <c r="AE354" s="53" t="s">
        <v>44</v>
      </c>
      <c r="AF354" s="53" t="str">
        <f t="shared" si="153"/>
        <v>N/A</v>
      </c>
      <c r="AG354" s="40" t="s">
        <v>44</v>
      </c>
      <c r="AH354" s="53" t="s">
        <v>44</v>
      </c>
      <c r="AI354" s="53" t="s">
        <v>44</v>
      </c>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row>
    <row r="355" spans="1:87" ht="15" customHeight="1">
      <c r="A355" s="115"/>
      <c r="B355" s="58"/>
      <c r="C355" s="50"/>
      <c r="D355" s="63" t="s">
        <v>334</v>
      </c>
      <c r="E355" s="68" t="s">
        <v>358</v>
      </c>
      <c r="F355" s="52" t="s">
        <v>44</v>
      </c>
      <c r="G355" s="89" t="s">
        <v>44</v>
      </c>
      <c r="H355" s="53" t="s">
        <v>44</v>
      </c>
      <c r="I355" s="89" t="s">
        <v>44</v>
      </c>
      <c r="J355" s="94" t="s">
        <v>44</v>
      </c>
      <c r="K355" s="94" t="s">
        <v>44</v>
      </c>
      <c r="L355" s="40" t="s">
        <v>44</v>
      </c>
      <c r="M355" s="94" t="s">
        <v>44</v>
      </c>
      <c r="N355" s="53" t="s">
        <v>44</v>
      </c>
      <c r="O355" s="53" t="s">
        <v>44</v>
      </c>
      <c r="P355" s="53" t="str">
        <f t="shared" si="152"/>
        <v>N/A</v>
      </c>
      <c r="Q355" s="33" t="str">
        <f t="shared" si="148"/>
        <v>N/A</v>
      </c>
      <c r="R355" s="53" t="s">
        <v>44</v>
      </c>
      <c r="S355" s="40" t="s">
        <v>44</v>
      </c>
      <c r="T355" s="53" t="s">
        <v>44</v>
      </c>
      <c r="U355" s="53" t="s">
        <v>44</v>
      </c>
      <c r="V355" s="40" t="s">
        <v>44</v>
      </c>
      <c r="W355" s="53" t="s">
        <v>44</v>
      </c>
      <c r="X355" s="94" t="s">
        <v>44</v>
      </c>
      <c r="Y355" s="53" t="s">
        <v>44</v>
      </c>
      <c r="Z355" s="33" t="str">
        <f t="shared" si="150"/>
        <v>N/A</v>
      </c>
      <c r="AA355" s="33" t="str">
        <f t="shared" si="147"/>
        <v>N/A</v>
      </c>
      <c r="AB355" s="53" t="s">
        <v>44</v>
      </c>
      <c r="AC355" s="53" t="s">
        <v>44</v>
      </c>
      <c r="AD355" s="54" t="str">
        <f t="shared" si="142"/>
        <v>N/A</v>
      </c>
      <c r="AE355" s="53" t="s">
        <v>44</v>
      </c>
      <c r="AF355" s="53" t="str">
        <f t="shared" si="153"/>
        <v>N/A</v>
      </c>
      <c r="AG355" s="40" t="s">
        <v>44</v>
      </c>
      <c r="AH355" s="53" t="s">
        <v>44</v>
      </c>
      <c r="AI355" s="53" t="s">
        <v>44</v>
      </c>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row>
    <row r="356" spans="1:87" ht="15" customHeight="1" thickBot="1">
      <c r="A356" s="115"/>
      <c r="B356" s="58"/>
      <c r="C356" s="50"/>
      <c r="D356" s="64" t="s">
        <v>335</v>
      </c>
      <c r="E356" s="78" t="s">
        <v>358</v>
      </c>
      <c r="F356" s="52" t="s">
        <v>44</v>
      </c>
      <c r="G356" s="89" t="s">
        <v>44</v>
      </c>
      <c r="H356" s="53" t="s">
        <v>44</v>
      </c>
      <c r="I356" s="89" t="s">
        <v>44</v>
      </c>
      <c r="J356" s="94" t="s">
        <v>44</v>
      </c>
      <c r="K356" s="94" t="s">
        <v>44</v>
      </c>
      <c r="L356" s="40" t="s">
        <v>44</v>
      </c>
      <c r="M356" s="94" t="s">
        <v>44</v>
      </c>
      <c r="N356" s="53" t="s">
        <v>44</v>
      </c>
      <c r="O356" s="53" t="s">
        <v>44</v>
      </c>
      <c r="P356" s="53" t="str">
        <f t="shared" si="152"/>
        <v>N/A</v>
      </c>
      <c r="Q356" s="33" t="str">
        <f t="shared" si="148"/>
        <v>N/A</v>
      </c>
      <c r="R356" s="53" t="s">
        <v>44</v>
      </c>
      <c r="S356" s="40" t="s">
        <v>44</v>
      </c>
      <c r="T356" s="53" t="s">
        <v>44</v>
      </c>
      <c r="U356" s="53" t="s">
        <v>44</v>
      </c>
      <c r="V356" s="40" t="s">
        <v>44</v>
      </c>
      <c r="W356" s="53" t="s">
        <v>44</v>
      </c>
      <c r="X356" s="94" t="s">
        <v>44</v>
      </c>
      <c r="Y356" s="53" t="s">
        <v>44</v>
      </c>
      <c r="Z356" s="33" t="str">
        <f t="shared" si="150"/>
        <v>N/A</v>
      </c>
      <c r="AA356" s="33" t="str">
        <f t="shared" si="147"/>
        <v>N/A</v>
      </c>
      <c r="AB356" s="53" t="s">
        <v>44</v>
      </c>
      <c r="AC356" s="53" t="s">
        <v>44</v>
      </c>
      <c r="AD356" s="54" t="str">
        <f t="shared" si="142"/>
        <v>N/A</v>
      </c>
      <c r="AE356" s="53" t="s">
        <v>44</v>
      </c>
      <c r="AF356" s="53" t="str">
        <f t="shared" si="153"/>
        <v>N/A</v>
      </c>
      <c r="AG356" s="40" t="s">
        <v>44</v>
      </c>
      <c r="AH356" s="53" t="s">
        <v>44</v>
      </c>
      <c r="AI356" s="53" t="s">
        <v>44</v>
      </c>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row>
    <row r="357" spans="1:87" ht="15" customHeight="1">
      <c r="A357" s="115"/>
      <c r="B357" s="58">
        <v>66984</v>
      </c>
      <c r="C357" s="50">
        <v>66984</v>
      </c>
      <c r="D357" s="51" t="s">
        <v>318</v>
      </c>
      <c r="E357" s="65" t="s">
        <v>356</v>
      </c>
      <c r="F357" s="52" t="s">
        <v>44</v>
      </c>
      <c r="G357" s="89" t="s">
        <v>44</v>
      </c>
      <c r="H357" s="53" t="s">
        <v>44</v>
      </c>
      <c r="I357" s="89" t="s">
        <v>44</v>
      </c>
      <c r="J357" s="94" t="s">
        <v>44</v>
      </c>
      <c r="K357" s="94" t="s">
        <v>44</v>
      </c>
      <c r="L357" s="40" t="s">
        <v>44</v>
      </c>
      <c r="M357" s="94" t="s">
        <v>44</v>
      </c>
      <c r="N357" s="53" t="s">
        <v>44</v>
      </c>
      <c r="O357" s="53" t="s">
        <v>44</v>
      </c>
      <c r="P357" s="53" t="str">
        <f t="shared" si="152"/>
        <v>N/A</v>
      </c>
      <c r="Q357" s="33" t="str">
        <f t="shared" si="148"/>
        <v>N/A</v>
      </c>
      <c r="R357" s="53" t="s">
        <v>44</v>
      </c>
      <c r="S357" s="40" t="s">
        <v>44</v>
      </c>
      <c r="T357" s="53" t="s">
        <v>44</v>
      </c>
      <c r="U357" s="53" t="s">
        <v>44</v>
      </c>
      <c r="V357" s="40" t="s">
        <v>44</v>
      </c>
      <c r="W357" s="53" t="s">
        <v>44</v>
      </c>
      <c r="X357" s="94" t="s">
        <v>44</v>
      </c>
      <c r="Y357" s="53" t="s">
        <v>44</v>
      </c>
      <c r="Z357" s="33" t="str">
        <f t="shared" si="150"/>
        <v>N/A</v>
      </c>
      <c r="AA357" s="33" t="str">
        <f t="shared" si="147"/>
        <v>N/A</v>
      </c>
      <c r="AB357" s="53" t="s">
        <v>44</v>
      </c>
      <c r="AC357" s="53" t="s">
        <v>44</v>
      </c>
      <c r="AD357" s="54" t="str">
        <f t="shared" si="142"/>
        <v>N/A</v>
      </c>
      <c r="AE357" s="53" t="s">
        <v>44</v>
      </c>
      <c r="AF357" s="53" t="str">
        <f t="shared" si="153"/>
        <v>N/A</v>
      </c>
      <c r="AG357" s="40" t="s">
        <v>44</v>
      </c>
      <c r="AH357" s="53" t="s">
        <v>44</v>
      </c>
      <c r="AI357" s="53" t="s">
        <v>44</v>
      </c>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row>
    <row r="358" spans="1:87" ht="15" customHeight="1">
      <c r="A358" s="115"/>
      <c r="B358" s="81"/>
      <c r="C358" s="50"/>
      <c r="D358" s="67" t="s">
        <v>331</v>
      </c>
      <c r="E358" s="68" t="s">
        <v>333</v>
      </c>
      <c r="F358" s="52" t="s">
        <v>44</v>
      </c>
      <c r="G358" s="89" t="s">
        <v>44</v>
      </c>
      <c r="H358" s="53" t="s">
        <v>44</v>
      </c>
      <c r="I358" s="89" t="s">
        <v>44</v>
      </c>
      <c r="J358" s="94" t="s">
        <v>44</v>
      </c>
      <c r="K358" s="94" t="s">
        <v>44</v>
      </c>
      <c r="L358" s="40" t="s">
        <v>44</v>
      </c>
      <c r="M358" s="94" t="s">
        <v>44</v>
      </c>
      <c r="N358" s="53" t="s">
        <v>44</v>
      </c>
      <c r="O358" s="53" t="s">
        <v>44</v>
      </c>
      <c r="P358" s="53" t="str">
        <f t="shared" si="152"/>
        <v>N/A</v>
      </c>
      <c r="Q358" s="33" t="str">
        <f t="shared" si="148"/>
        <v>N/A</v>
      </c>
      <c r="R358" s="53" t="s">
        <v>44</v>
      </c>
      <c r="S358" s="40" t="s">
        <v>44</v>
      </c>
      <c r="T358" s="53" t="s">
        <v>44</v>
      </c>
      <c r="U358" s="53" t="s">
        <v>44</v>
      </c>
      <c r="V358" s="40" t="s">
        <v>44</v>
      </c>
      <c r="W358" s="53" t="s">
        <v>44</v>
      </c>
      <c r="X358" s="94" t="s">
        <v>44</v>
      </c>
      <c r="Y358" s="53" t="s">
        <v>44</v>
      </c>
      <c r="Z358" s="33" t="str">
        <f t="shared" si="150"/>
        <v>N/A</v>
      </c>
      <c r="AA358" s="33" t="str">
        <f t="shared" si="147"/>
        <v>N/A</v>
      </c>
      <c r="AB358" s="53" t="s">
        <v>44</v>
      </c>
      <c r="AC358" s="53" t="s">
        <v>44</v>
      </c>
      <c r="AD358" s="54" t="str">
        <f t="shared" si="142"/>
        <v>N/A</v>
      </c>
      <c r="AE358" s="53" t="s">
        <v>44</v>
      </c>
      <c r="AF358" s="53" t="str">
        <f t="shared" si="153"/>
        <v>N/A</v>
      </c>
      <c r="AG358" s="40" t="s">
        <v>44</v>
      </c>
      <c r="AH358" s="53" t="s">
        <v>44</v>
      </c>
      <c r="AI358" s="53" t="s">
        <v>44</v>
      </c>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row>
    <row r="359" spans="1:87" ht="15" customHeight="1">
      <c r="A359" s="115"/>
      <c r="B359" s="81"/>
      <c r="C359" s="50"/>
      <c r="D359" s="63" t="s">
        <v>332</v>
      </c>
      <c r="E359" s="68" t="s">
        <v>333</v>
      </c>
      <c r="F359" s="52" t="s">
        <v>44</v>
      </c>
      <c r="G359" s="89" t="s">
        <v>44</v>
      </c>
      <c r="H359" s="53" t="s">
        <v>44</v>
      </c>
      <c r="I359" s="89" t="s">
        <v>44</v>
      </c>
      <c r="J359" s="94" t="s">
        <v>44</v>
      </c>
      <c r="K359" s="94" t="s">
        <v>44</v>
      </c>
      <c r="L359" s="40" t="s">
        <v>44</v>
      </c>
      <c r="M359" s="94" t="s">
        <v>44</v>
      </c>
      <c r="N359" s="53" t="s">
        <v>44</v>
      </c>
      <c r="O359" s="53" t="s">
        <v>44</v>
      </c>
      <c r="P359" s="53" t="str">
        <f t="shared" si="152"/>
        <v>N/A</v>
      </c>
      <c r="Q359" s="33" t="str">
        <f t="shared" si="148"/>
        <v>N/A</v>
      </c>
      <c r="R359" s="53" t="s">
        <v>44</v>
      </c>
      <c r="S359" s="40" t="s">
        <v>44</v>
      </c>
      <c r="T359" s="53" t="s">
        <v>44</v>
      </c>
      <c r="U359" s="53" t="s">
        <v>44</v>
      </c>
      <c r="V359" s="40" t="s">
        <v>44</v>
      </c>
      <c r="W359" s="53" t="s">
        <v>44</v>
      </c>
      <c r="X359" s="94" t="s">
        <v>44</v>
      </c>
      <c r="Y359" s="53" t="s">
        <v>44</v>
      </c>
      <c r="Z359" s="33" t="str">
        <f t="shared" si="150"/>
        <v>N/A</v>
      </c>
      <c r="AA359" s="33" t="str">
        <f t="shared" si="147"/>
        <v>N/A</v>
      </c>
      <c r="AB359" s="53" t="s">
        <v>44</v>
      </c>
      <c r="AC359" s="53" t="s">
        <v>44</v>
      </c>
      <c r="AD359" s="54" t="str">
        <f t="shared" si="142"/>
        <v>N/A</v>
      </c>
      <c r="AE359" s="53" t="s">
        <v>44</v>
      </c>
      <c r="AF359" s="53" t="str">
        <f t="shared" si="153"/>
        <v>N/A</v>
      </c>
      <c r="AG359" s="40" t="s">
        <v>44</v>
      </c>
      <c r="AH359" s="53" t="s">
        <v>44</v>
      </c>
      <c r="AI359" s="53" t="s">
        <v>44</v>
      </c>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row>
    <row r="360" spans="1:87" ht="15" customHeight="1">
      <c r="A360" s="115"/>
      <c r="B360" s="81"/>
      <c r="C360" s="50"/>
      <c r="D360" s="63" t="s">
        <v>334</v>
      </c>
      <c r="E360" s="68" t="s">
        <v>358</v>
      </c>
      <c r="F360" s="52">
        <v>2521.78</v>
      </c>
      <c r="G360" s="53">
        <f>F360*0.75</f>
        <v>1891.335</v>
      </c>
      <c r="H360" s="54">
        <f>F360*0.31</f>
        <v>781.7518</v>
      </c>
      <c r="I360" s="53">
        <f>F360*0.65</f>
        <v>1639.1570000000002</v>
      </c>
      <c r="J360" s="53">
        <f>(F360*0.31)*1.05</f>
        <v>820.8393900000001</v>
      </c>
      <c r="K360" s="53">
        <f>F360*0.6245</f>
        <v>1574.8516100000002</v>
      </c>
      <c r="L360" s="33">
        <f>F360*0.25</f>
        <v>630.445</v>
      </c>
      <c r="M360" s="53">
        <f>F360*0.31</f>
        <v>781.7518</v>
      </c>
      <c r="N360" s="54">
        <f>F360*0.6245</f>
        <v>1574.8516100000002</v>
      </c>
      <c r="O360" s="27" t="s">
        <v>53</v>
      </c>
      <c r="P360" s="53">
        <f>F360*0.38</f>
        <v>958.2764000000001</v>
      </c>
      <c r="Q360" s="33" t="str">
        <f t="shared" si="148"/>
        <v>Medicaid APG</v>
      </c>
      <c r="R360" s="54">
        <f>X360</f>
        <v>781.7518</v>
      </c>
      <c r="S360" s="33">
        <f>F360*0.75</f>
        <v>1891.335</v>
      </c>
      <c r="T360" s="54">
        <f>F360*0.31</f>
        <v>781.7518</v>
      </c>
      <c r="U360" s="54">
        <f>F360*0.31</f>
        <v>781.7518</v>
      </c>
      <c r="V360" s="33">
        <f>F360*0.31</f>
        <v>781.7518</v>
      </c>
      <c r="W360" s="27" t="s">
        <v>53</v>
      </c>
      <c r="X360" s="53">
        <f>F360*0.31</f>
        <v>781.7518</v>
      </c>
      <c r="Y360" s="27" t="s">
        <v>399</v>
      </c>
      <c r="Z360" s="33">
        <f t="shared" si="150"/>
        <v>781.7518</v>
      </c>
      <c r="AA360" s="33" t="str">
        <f t="shared" si="147"/>
        <v>Medicaid APG</v>
      </c>
      <c r="AB360" s="54">
        <f>F360*0.31</f>
        <v>781.7518</v>
      </c>
      <c r="AC360" s="54">
        <f>F360*0.65</f>
        <v>1639.1570000000002</v>
      </c>
      <c r="AD360" s="54" t="str">
        <f t="shared" si="142"/>
        <v>Medicaid APG</v>
      </c>
      <c r="AE360" s="54">
        <f>F360*0.31</f>
        <v>781.7518</v>
      </c>
      <c r="AF360" s="53" t="str">
        <f t="shared" si="153"/>
        <v>Medicaid APG</v>
      </c>
      <c r="AG360" s="38">
        <f>((F360*0.75)*0.0963)+(F360*0.75)</f>
        <v>2073.4705605</v>
      </c>
      <c r="AH360" s="55">
        <f>MIN(F360:AG360)</f>
        <v>630.445</v>
      </c>
      <c r="AI360" s="54">
        <f>MAX(F360:AG360)</f>
        <v>2521.78</v>
      </c>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row>
    <row r="361" spans="1:87" ht="15" customHeight="1" thickBot="1">
      <c r="A361" s="115"/>
      <c r="B361" s="58"/>
      <c r="C361" s="50"/>
      <c r="D361" s="64" t="s">
        <v>335</v>
      </c>
      <c r="E361" s="78" t="s">
        <v>358</v>
      </c>
      <c r="F361" s="52">
        <v>8813.7</v>
      </c>
      <c r="G361" s="53">
        <f>F361*0.75</f>
        <v>6610.275000000001</v>
      </c>
      <c r="H361" s="54">
        <f>F361*0.31</f>
        <v>2732.2470000000003</v>
      </c>
      <c r="I361" s="53">
        <f>F361*0.65</f>
        <v>5728.905000000001</v>
      </c>
      <c r="J361" s="53">
        <f>(F361*0.31)*1.05</f>
        <v>2868.8593500000006</v>
      </c>
      <c r="K361" s="53">
        <f>F361*0.6245</f>
        <v>5504.155650000001</v>
      </c>
      <c r="L361" s="33">
        <f>F361*0.25</f>
        <v>2203.425</v>
      </c>
      <c r="M361" s="53">
        <f>F361*0.31</f>
        <v>2732.2470000000003</v>
      </c>
      <c r="N361" s="54">
        <f>F361*0.6245</f>
        <v>5504.155650000001</v>
      </c>
      <c r="O361" s="27" t="s">
        <v>53</v>
      </c>
      <c r="P361" s="53">
        <f>F361*0.38</f>
        <v>3349.206</v>
      </c>
      <c r="Q361" s="33" t="str">
        <f t="shared" si="148"/>
        <v>Medicaid APG</v>
      </c>
      <c r="R361" s="54">
        <f>X361</f>
        <v>2732.2470000000003</v>
      </c>
      <c r="S361" s="33">
        <f>F361*0.75</f>
        <v>6610.275000000001</v>
      </c>
      <c r="T361" s="54">
        <f>F361*0.31</f>
        <v>2732.2470000000003</v>
      </c>
      <c r="U361" s="54">
        <f>F361*0.31</f>
        <v>2732.2470000000003</v>
      </c>
      <c r="V361" s="33">
        <f>F361*0.31</f>
        <v>2732.2470000000003</v>
      </c>
      <c r="W361" s="27" t="s">
        <v>53</v>
      </c>
      <c r="X361" s="53">
        <f>F361*0.31</f>
        <v>2732.2470000000003</v>
      </c>
      <c r="Y361" s="40">
        <v>3041</v>
      </c>
      <c r="Z361" s="33">
        <f t="shared" si="150"/>
        <v>2732.2470000000003</v>
      </c>
      <c r="AA361" s="33" t="str">
        <f t="shared" si="147"/>
        <v>Medicaid APG</v>
      </c>
      <c r="AB361" s="54">
        <f>F361*0.31</f>
        <v>2732.2470000000003</v>
      </c>
      <c r="AC361" s="54">
        <f>F361*0.65</f>
        <v>5728.905000000001</v>
      </c>
      <c r="AD361" s="54" t="str">
        <f t="shared" si="142"/>
        <v>Medicaid APG</v>
      </c>
      <c r="AE361" s="54">
        <f>F361*0.31</f>
        <v>2732.2470000000003</v>
      </c>
      <c r="AF361" s="53" t="str">
        <f t="shared" si="153"/>
        <v>Medicaid APG</v>
      </c>
      <c r="AG361" s="38">
        <f>((F361*0.75)*0.0963)+(F361*0.75)</f>
        <v>7246.844482500001</v>
      </c>
      <c r="AH361" s="55">
        <f>MIN(F361:AG361)</f>
        <v>2203.425</v>
      </c>
      <c r="AI361" s="54">
        <f>MAX(F361:AG361)</f>
        <v>8813.7</v>
      </c>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row>
    <row r="362" spans="2:87" ht="15" customHeight="1">
      <c r="B362" s="82"/>
      <c r="C362" s="83" t="s">
        <v>361</v>
      </c>
      <c r="D362" s="84"/>
      <c r="E362" s="84"/>
      <c r="F362" s="85"/>
      <c r="G362" s="85"/>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row>
    <row r="363" spans="2:87" ht="15" customHeight="1">
      <c r="B363" s="82"/>
      <c r="C363" s="86">
        <v>1</v>
      </c>
      <c r="D363" s="87" t="s">
        <v>370</v>
      </c>
      <c r="E363" s="84"/>
      <c r="F363" s="85"/>
      <c r="G363" s="85"/>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row>
    <row r="364" spans="2:87" ht="15" customHeight="1">
      <c r="B364" s="82"/>
      <c r="C364" s="82"/>
      <c r="D364" s="88"/>
      <c r="E364" s="88"/>
      <c r="F364" s="85"/>
      <c r="G364" s="85"/>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row>
    <row r="365" spans="2:87" ht="33.75" customHeight="1">
      <c r="B365" s="82"/>
      <c r="C365" s="83" t="s">
        <v>362</v>
      </c>
      <c r="D365" s="122" t="s">
        <v>363</v>
      </c>
      <c r="E365" s="122"/>
      <c r="F365" s="85"/>
      <c r="G365" s="85"/>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row>
    <row r="366" spans="3:5" ht="43.5" customHeight="1">
      <c r="C366" s="23" t="s">
        <v>362</v>
      </c>
      <c r="D366" s="122" t="s">
        <v>364</v>
      </c>
      <c r="E366" s="122"/>
    </row>
    <row r="367" spans="3:5" ht="27" customHeight="1">
      <c r="C367" s="23" t="s">
        <v>362</v>
      </c>
      <c r="D367" s="123" t="s">
        <v>365</v>
      </c>
      <c r="E367" s="123"/>
    </row>
    <row r="368" spans="3:5" ht="28.5" customHeight="1">
      <c r="C368" s="23" t="s">
        <v>362</v>
      </c>
      <c r="D368" s="122" t="s">
        <v>366</v>
      </c>
      <c r="E368" s="122"/>
    </row>
    <row r="369" spans="3:5" ht="17.25" customHeight="1">
      <c r="C369" s="23" t="s">
        <v>362</v>
      </c>
      <c r="D369" s="123" t="s">
        <v>367</v>
      </c>
      <c r="E369" s="123"/>
    </row>
    <row r="370" spans="3:5" ht="15" customHeight="1">
      <c r="C370" s="23" t="s">
        <v>362</v>
      </c>
      <c r="D370" s="124" t="s">
        <v>368</v>
      </c>
      <c r="E370" s="124"/>
    </row>
    <row r="371" spans="3:5" ht="15" customHeight="1">
      <c r="C371" s="23" t="s">
        <v>362</v>
      </c>
      <c r="D371" s="124" t="s">
        <v>369</v>
      </c>
      <c r="E371" s="124"/>
    </row>
    <row r="372" spans="3:5" ht="15" customHeight="1">
      <c r="C372" s="102" t="s">
        <v>362</v>
      </c>
      <c r="D372" s="121" t="s">
        <v>400</v>
      </c>
      <c r="E372" s="121"/>
    </row>
    <row r="373" spans="3:5" ht="15" customHeight="1">
      <c r="C373" s="102" t="s">
        <v>362</v>
      </c>
      <c r="D373" s="109" t="s">
        <v>401</v>
      </c>
      <c r="E373" s="109"/>
    </row>
  </sheetData>
  <sheetProtection/>
  <mergeCells count="25">
    <mergeCell ref="D372:E372"/>
    <mergeCell ref="D365:E365"/>
    <mergeCell ref="D366:E366"/>
    <mergeCell ref="D367:E367"/>
    <mergeCell ref="D368:E368"/>
    <mergeCell ref="D369:E369"/>
    <mergeCell ref="D370:E370"/>
    <mergeCell ref="D371:E371"/>
    <mergeCell ref="A279:A361"/>
    <mergeCell ref="AB1:AD1"/>
    <mergeCell ref="F1:F2"/>
    <mergeCell ref="Y230:Y252"/>
    <mergeCell ref="A1:E1"/>
    <mergeCell ref="G1:H1"/>
    <mergeCell ref="I1:J1"/>
    <mergeCell ref="K1:M1"/>
    <mergeCell ref="A253:A278"/>
    <mergeCell ref="Y1:AA1"/>
    <mergeCell ref="S1:T1"/>
    <mergeCell ref="A3:A8"/>
    <mergeCell ref="A9:A121"/>
    <mergeCell ref="A122:A214"/>
    <mergeCell ref="A215:A229"/>
    <mergeCell ref="A230:A252"/>
    <mergeCell ref="O1:Q1"/>
  </mergeCells>
  <printOptions/>
  <pageMargins left="0.25" right="0.25" top="0.26944444444444443" bottom="0.20972222222222223" header="0.3" footer="0.3"/>
  <pageSetup fitToHeight="5" fitToWidth="8" horizontalDpi="600" verticalDpi="600" orientation="landscape" paperSize="5" scale="66"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Milsap</dc:creator>
  <cp:keywords/>
  <dc:description/>
  <cp:lastModifiedBy>Christina Flint</cp:lastModifiedBy>
  <dcterms:created xsi:type="dcterms:W3CDTF">2020-10-19T23:00:24Z</dcterms:created>
  <dcterms:modified xsi:type="dcterms:W3CDTF">2022-06-21T15:43:20Z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y fmtid="{D5CDD505-2E9C-101B-9397-08002B2CF9AE}" pid="3" name="ContentTypeId">
    <vt:lpwstr>0x010100A0909418E079F7449DDA778EBC1EB9E8</vt:lpwstr>
  </property>
</Properties>
</file>