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mc:AlternateContent xmlns:mc="http://schemas.openxmlformats.org/markup-compatibility/2006">
    <mc:Choice Requires="x15">
      <x15ac:absPath xmlns:x15ac="http://schemas.microsoft.com/office/spreadsheetml/2010/11/ac" url="T:\"/>
    </mc:Choice>
  </mc:AlternateContent>
  <xr:revisionPtr revIDLastSave="0" documentId="8_{607FAC52-BB9D-47C6-BF21-906AA748FABF}"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Sheet1!$A$1:$AJ$300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3" i="1" l="1"/>
  <c r="K373" i="1"/>
  <c r="K372"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6" i="1"/>
  <c r="K298" i="1"/>
  <c r="K300" i="1"/>
  <c r="K301" i="1"/>
  <c r="K303" i="1"/>
  <c r="K305" i="1"/>
  <c r="K306" i="1"/>
  <c r="K314" i="1"/>
  <c r="K316" i="1"/>
  <c r="K317" i="1"/>
  <c r="K319" i="1"/>
  <c r="K321" i="1"/>
  <c r="K322" i="1"/>
  <c r="K323" i="1"/>
  <c r="K325" i="1"/>
  <c r="K327" i="1"/>
  <c r="K328" i="1"/>
  <c r="K330" i="1"/>
  <c r="K332" i="1"/>
  <c r="K333" i="1"/>
  <c r="K334" i="1"/>
  <c r="K336" i="1"/>
  <c r="K338" i="1"/>
  <c r="K339" i="1"/>
  <c r="K340" i="1"/>
  <c r="K342" i="1"/>
  <c r="K344" i="1"/>
  <c r="K346" i="1"/>
  <c r="K347" i="1"/>
  <c r="K350" i="1"/>
  <c r="K351" i="1"/>
  <c r="K352" i="1"/>
  <c r="K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AA49" i="1" s="1"/>
  <c r="Y50" i="1"/>
  <c r="Y51" i="1"/>
  <c r="M51" i="1" s="1"/>
  <c r="Y52" i="1"/>
  <c r="Y53" i="1"/>
  <c r="M53" i="1" s="1"/>
  <c r="Y54" i="1"/>
  <c r="Y55" i="1"/>
  <c r="Q55" i="1" s="1"/>
  <c r="Y56" i="1"/>
  <c r="Y57" i="1"/>
  <c r="Y58" i="1"/>
  <c r="Y59" i="1"/>
  <c r="Y60" i="1"/>
  <c r="Y61" i="1"/>
  <c r="M61" i="1" s="1"/>
  <c r="Y62" i="1"/>
  <c r="Y63" i="1"/>
  <c r="Y64" i="1"/>
  <c r="Y65" i="1"/>
  <c r="S65" i="1" s="1"/>
  <c r="Y66" i="1"/>
  <c r="Y67" i="1"/>
  <c r="Q67" i="1" s="1"/>
  <c r="Y68" i="1"/>
  <c r="Y69" i="1"/>
  <c r="AA69" i="1" s="1"/>
  <c r="Y70" i="1"/>
  <c r="Y71" i="1"/>
  <c r="Q71" i="1" s="1"/>
  <c r="Y72" i="1"/>
  <c r="Y73" i="1"/>
  <c r="AF73" i="1" s="1"/>
  <c r="Y74" i="1"/>
  <c r="Y75" i="1"/>
  <c r="Y76" i="1"/>
  <c r="Y77" i="1"/>
  <c r="Y78" i="1"/>
  <c r="Y79" i="1"/>
  <c r="AF79" i="1" s="1"/>
  <c r="Y80" i="1"/>
  <c r="Y81" i="1"/>
  <c r="AF81" i="1" s="1"/>
  <c r="Y82" i="1"/>
  <c r="Y83" i="1"/>
  <c r="AF83" i="1" s="1"/>
  <c r="Y84" i="1"/>
  <c r="Y85" i="1"/>
  <c r="Y86" i="1"/>
  <c r="Y87" i="1"/>
  <c r="AF87" i="1" s="1"/>
  <c r="Y88" i="1"/>
  <c r="Y89" i="1"/>
  <c r="Y90" i="1"/>
  <c r="Y91" i="1"/>
  <c r="Y92" i="1"/>
  <c r="Y93" i="1"/>
  <c r="Y94" i="1"/>
  <c r="Y95" i="1"/>
  <c r="Y96" i="1"/>
  <c r="Y97" i="1"/>
  <c r="Y98" i="1"/>
  <c r="Y99" i="1"/>
  <c r="Y100" i="1"/>
  <c r="Y101" i="1"/>
  <c r="Y102" i="1"/>
  <c r="Y103" i="1"/>
  <c r="AF103" i="1" s="1"/>
  <c r="Y104" i="1"/>
  <c r="Y105" i="1"/>
  <c r="AF105" i="1" s="1"/>
  <c r="Y106" i="1"/>
  <c r="Y107" i="1"/>
  <c r="AF107" i="1" s="1"/>
  <c r="Y108" i="1"/>
  <c r="Y109" i="1"/>
  <c r="Y110" i="1"/>
  <c r="Y111" i="1"/>
  <c r="Y112" i="1"/>
  <c r="Y113" i="1"/>
  <c r="Y114" i="1"/>
  <c r="Y115" i="1"/>
  <c r="Y116" i="1"/>
  <c r="Y117" i="1"/>
  <c r="AF117" i="1" s="1"/>
  <c r="Y118" i="1"/>
  <c r="Y119" i="1"/>
  <c r="Y120" i="1"/>
  <c r="Y121" i="1"/>
  <c r="AF121" i="1" s="1"/>
  <c r="Y122" i="1"/>
  <c r="Y123" i="1"/>
  <c r="Y124" i="1"/>
  <c r="Y125" i="1"/>
  <c r="Y126" i="1"/>
  <c r="Y127" i="1"/>
  <c r="Y128" i="1"/>
  <c r="Y129" i="1"/>
  <c r="AF129" i="1" s="1"/>
  <c r="Y130" i="1"/>
  <c r="Y131" i="1"/>
  <c r="Y132" i="1"/>
  <c r="Y133" i="1"/>
  <c r="S133" i="1" s="1"/>
  <c r="Y134" i="1"/>
  <c r="Y135" i="1"/>
  <c r="Y136" i="1"/>
  <c r="Y137" i="1"/>
  <c r="Y138" i="1"/>
  <c r="Y139" i="1"/>
  <c r="AA139" i="1" s="1"/>
  <c r="Y140" i="1"/>
  <c r="Y141" i="1"/>
  <c r="S141" i="1" s="1"/>
  <c r="Y142" i="1"/>
  <c r="Y143" i="1"/>
  <c r="AA143" i="1" s="1"/>
  <c r="Y144" i="1"/>
  <c r="Y145" i="1"/>
  <c r="AF145" i="1" s="1"/>
  <c r="Y146" i="1"/>
  <c r="Y147" i="1"/>
  <c r="Y148" i="1"/>
  <c r="Y149" i="1"/>
  <c r="S149" i="1" s="1"/>
  <c r="Y150" i="1"/>
  <c r="Y151" i="1"/>
  <c r="Y152" i="1"/>
  <c r="Y153" i="1"/>
  <c r="AF153" i="1" s="1"/>
  <c r="Y154" i="1"/>
  <c r="Y155" i="1"/>
  <c r="Y156" i="1"/>
  <c r="Y157" i="1"/>
  <c r="Y158" i="1"/>
  <c r="Y159" i="1"/>
  <c r="AA159" i="1" s="1"/>
  <c r="Y160" i="1"/>
  <c r="Y161" i="1"/>
  <c r="AF161" i="1" s="1"/>
  <c r="Y162" i="1"/>
  <c r="Y163" i="1"/>
  <c r="Y164" i="1"/>
  <c r="Y165" i="1"/>
  <c r="S165" i="1" s="1"/>
  <c r="Y166" i="1"/>
  <c r="Y167" i="1"/>
  <c r="AC167" i="1" s="1"/>
  <c r="Y168" i="1"/>
  <c r="Y169" i="1"/>
  <c r="Y170" i="1"/>
  <c r="Y171" i="1"/>
  <c r="AA171" i="1" s="1"/>
  <c r="Y172" i="1"/>
  <c r="Y173" i="1"/>
  <c r="S173" i="1" s="1"/>
  <c r="Y174" i="1"/>
  <c r="Y175" i="1"/>
  <c r="AA175" i="1" s="1"/>
  <c r="Y176" i="1"/>
  <c r="Y177" i="1"/>
  <c r="Y178" i="1"/>
  <c r="Y179" i="1"/>
  <c r="AA179" i="1" s="1"/>
  <c r="Y180" i="1"/>
  <c r="Y181" i="1"/>
  <c r="S181" i="1" s="1"/>
  <c r="Y182" i="1"/>
  <c r="Y183" i="1"/>
  <c r="AC183" i="1" s="1"/>
  <c r="Y184" i="1"/>
  <c r="Y185" i="1"/>
  <c r="AC185" i="1" s="1"/>
  <c r="Y186" i="1"/>
  <c r="Y187" i="1"/>
  <c r="Y188" i="1"/>
  <c r="Y189" i="1"/>
  <c r="Y190" i="1"/>
  <c r="Y191" i="1"/>
  <c r="AA191" i="1" s="1"/>
  <c r="Y192" i="1"/>
  <c r="Y193" i="1"/>
  <c r="Y194" i="1"/>
  <c r="Y195" i="1"/>
  <c r="AA195" i="1" s="1"/>
  <c r="Y196" i="1"/>
  <c r="Y197" i="1"/>
  <c r="S197" i="1" s="1"/>
  <c r="Y198" i="1"/>
  <c r="Y199" i="1"/>
  <c r="AC199" i="1" s="1"/>
  <c r="Y200" i="1"/>
  <c r="Y201" i="1"/>
  <c r="AA201" i="1" s="1"/>
  <c r="Y202" i="1"/>
  <c r="Y203" i="1"/>
  <c r="Y204" i="1"/>
  <c r="Y205" i="1"/>
  <c r="S205" i="1" s="1"/>
  <c r="Y206" i="1"/>
  <c r="Y207" i="1"/>
  <c r="AC207" i="1" s="1"/>
  <c r="Y208" i="1"/>
  <c r="Y209" i="1"/>
  <c r="Y210" i="1"/>
  <c r="Y211" i="1"/>
  <c r="Y212" i="1"/>
  <c r="Y213" i="1"/>
  <c r="AA213" i="1" s="1"/>
  <c r="Y214" i="1"/>
  <c r="Y215" i="1"/>
  <c r="AC215" i="1" s="1"/>
  <c r="Y216" i="1"/>
  <c r="Y217" i="1"/>
  <c r="Y218" i="1"/>
  <c r="Y219" i="1"/>
  <c r="AA219" i="1" s="1"/>
  <c r="Y220" i="1"/>
  <c r="Y221" i="1"/>
  <c r="AA221" i="1" s="1"/>
  <c r="Y222" i="1"/>
  <c r="Y223" i="1"/>
  <c r="Y224" i="1"/>
  <c r="Y225" i="1"/>
  <c r="Q225" i="1" s="1"/>
  <c r="Y226" i="1"/>
  <c r="Y227" i="1"/>
  <c r="AF227" i="1" s="1"/>
  <c r="Y228" i="1"/>
  <c r="Y229" i="1"/>
  <c r="AA229" i="1" s="1"/>
  <c r="Y230" i="1"/>
  <c r="Y231" i="1"/>
  <c r="Y233" i="1"/>
  <c r="Y234" i="1"/>
  <c r="Y235" i="1"/>
  <c r="Q235" i="1" s="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AA269" i="1" s="1"/>
  <c r="Y270" i="1"/>
  <c r="Y271" i="1"/>
  <c r="AF271" i="1" s="1"/>
  <c r="Y272" i="1"/>
  <c r="Y273" i="1"/>
  <c r="AF273" i="1" s="1"/>
  <c r="Y274" i="1"/>
  <c r="Y275" i="1"/>
  <c r="AF275" i="1" s="1"/>
  <c r="Y276" i="1"/>
  <c r="Y277" i="1"/>
  <c r="Y278" i="1"/>
  <c r="Y279" i="1"/>
  <c r="Y280" i="1"/>
  <c r="Y281" i="1"/>
  <c r="AF281" i="1" s="1"/>
  <c r="Y282" i="1"/>
  <c r="Y283" i="1"/>
  <c r="Y284" i="1"/>
  <c r="Y285" i="1"/>
  <c r="Y286" i="1"/>
  <c r="Y287" i="1"/>
  <c r="Y288" i="1"/>
  <c r="Y289" i="1"/>
  <c r="Q289" i="1" s="1"/>
  <c r="Y290" i="1"/>
  <c r="I291" i="1"/>
  <c r="H291" i="1" s="1"/>
  <c r="I295" i="1"/>
  <c r="H295" i="1" s="1"/>
  <c r="Y296" i="1"/>
  <c r="Y297" i="1"/>
  <c r="Y298" i="1"/>
  <c r="Y300" i="1"/>
  <c r="Y301" i="1"/>
  <c r="Y303" i="1"/>
  <c r="AA303" i="1" s="1"/>
  <c r="Y305" i="1"/>
  <c r="Y306" i="1"/>
  <c r="AF311" i="1"/>
  <c r="Y314" i="1"/>
  <c r="Y316" i="1"/>
  <c r="Y317" i="1"/>
  <c r="Y319" i="1"/>
  <c r="S319" i="1" s="1"/>
  <c r="Y321" i="1"/>
  <c r="Y322" i="1"/>
  <c r="Y323" i="1"/>
  <c r="Y325" i="1"/>
  <c r="AA325" i="1" s="1"/>
  <c r="Y327" i="1"/>
  <c r="S327" i="1" s="1"/>
  <c r="Y328" i="1"/>
  <c r="Y330" i="1"/>
  <c r="AF331" i="1"/>
  <c r="Y332" i="1"/>
  <c r="Y333" i="1"/>
  <c r="AF333" i="1" s="1"/>
  <c r="Y334" i="1"/>
  <c r="Y336" i="1"/>
  <c r="AC337" i="1"/>
  <c r="Y338" i="1"/>
  <c r="Y339" i="1"/>
  <c r="Y340" i="1"/>
  <c r="AF341" i="1"/>
  <c r="Y342" i="1"/>
  <c r="Y344" i="1"/>
  <c r="AC345" i="1"/>
  <c r="Y346" i="1"/>
  <c r="Y347" i="1"/>
  <c r="AF349" i="1"/>
  <c r="Y350" i="1"/>
  <c r="Y351" i="1"/>
  <c r="Y352" i="1"/>
  <c r="Y9" i="1"/>
  <c r="AF222" i="1"/>
  <c r="AF228" i="1"/>
  <c r="AF232" i="1"/>
  <c r="AC236" i="1"/>
  <c r="AC240" i="1"/>
  <c r="AC242" i="1"/>
  <c r="AC244" i="1"/>
  <c r="AC252" i="1"/>
  <c r="AC254" i="1"/>
  <c r="AC258" i="1"/>
  <c r="AC264" i="1"/>
  <c r="AC266" i="1"/>
  <c r="AC268" i="1"/>
  <c r="AC270" i="1"/>
  <c r="AF272" i="1"/>
  <c r="AF274" i="1"/>
  <c r="AF276" i="1"/>
  <c r="AF280" i="1"/>
  <c r="AF282" i="1"/>
  <c r="AF288" i="1"/>
  <c r="Q290" i="1"/>
  <c r="AF292" i="1"/>
  <c r="AF294" i="1"/>
  <c r="S298" i="1"/>
  <c r="N300" i="1"/>
  <c r="AF316" i="1"/>
  <c r="S322" i="1"/>
  <c r="AF326" i="1"/>
  <c r="AF336" i="1"/>
  <c r="AC340" i="1"/>
  <c r="AA342" i="1"/>
  <c r="AA350" i="1"/>
  <c r="AF360" i="1"/>
  <c r="AF362" i="1"/>
  <c r="AF364" i="1"/>
  <c r="AF366" i="1"/>
  <c r="AF368" i="1"/>
  <c r="AF370" i="1"/>
  <c r="Y372" i="1"/>
  <c r="AC372" i="1" s="1"/>
  <c r="Y373" i="1"/>
  <c r="I272" i="1"/>
  <c r="I273" i="1"/>
  <c r="I274" i="1"/>
  <c r="I275" i="1"/>
  <c r="I276" i="1"/>
  <c r="I277" i="1"/>
  <c r="I278" i="1"/>
  <c r="I279" i="1"/>
  <c r="I280" i="1"/>
  <c r="I281" i="1"/>
  <c r="I282" i="1"/>
  <c r="I283" i="1"/>
  <c r="I284" i="1"/>
  <c r="I271" i="1"/>
  <c r="N272" i="1"/>
  <c r="N273" i="1"/>
  <c r="N274" i="1"/>
  <c r="N275" i="1"/>
  <c r="N276" i="1"/>
  <c r="N277" i="1"/>
  <c r="N278" i="1"/>
  <c r="N279" i="1"/>
  <c r="N280" i="1"/>
  <c r="N281" i="1"/>
  <c r="N282" i="1"/>
  <c r="N283" i="1"/>
  <c r="N284" i="1"/>
  <c r="N271" i="1"/>
  <c r="Q272" i="1"/>
  <c r="Q273" i="1"/>
  <c r="Q274" i="1"/>
  <c r="Q275" i="1"/>
  <c r="Q276" i="1"/>
  <c r="Q277" i="1"/>
  <c r="Q278" i="1"/>
  <c r="Q279" i="1"/>
  <c r="Q280" i="1"/>
  <c r="Q281" i="1"/>
  <c r="Q282" i="1"/>
  <c r="Q283" i="1"/>
  <c r="Q284" i="1"/>
  <c r="Q271" i="1"/>
  <c r="V272" i="1"/>
  <c r="V273" i="1"/>
  <c r="V274" i="1"/>
  <c r="V275" i="1"/>
  <c r="V276" i="1"/>
  <c r="V277" i="1"/>
  <c r="V278" i="1"/>
  <c r="V279" i="1"/>
  <c r="V280" i="1"/>
  <c r="V281" i="1"/>
  <c r="V282" i="1"/>
  <c r="V271" i="1"/>
  <c r="U272" i="1"/>
  <c r="U273" i="1"/>
  <c r="U274" i="1"/>
  <c r="U275" i="1"/>
  <c r="U276" i="1"/>
  <c r="U277" i="1"/>
  <c r="U278" i="1"/>
  <c r="U279" i="1"/>
  <c r="U280" i="1"/>
  <c r="U281" i="1"/>
  <c r="U282" i="1"/>
  <c r="U283" i="1"/>
  <c r="U284" i="1"/>
  <c r="U271" i="1"/>
  <c r="AA272" i="1"/>
  <c r="AA273" i="1"/>
  <c r="AA274" i="1"/>
  <c r="AA275" i="1"/>
  <c r="AA276" i="1"/>
  <c r="AA277" i="1"/>
  <c r="AA278" i="1"/>
  <c r="AA279" i="1"/>
  <c r="AA280" i="1"/>
  <c r="AA281" i="1"/>
  <c r="AA282" i="1"/>
  <c r="AA283" i="1"/>
  <c r="AA284" i="1"/>
  <c r="AA271" i="1"/>
  <c r="AF278" i="1"/>
  <c r="AF277" i="1"/>
  <c r="AF284" i="1"/>
  <c r="AF283" i="1"/>
  <c r="AC277" i="1"/>
  <c r="AC278" i="1"/>
  <c r="AC283" i="1"/>
  <c r="AC284" i="1"/>
  <c r="V283" i="1"/>
  <c r="V284" i="1"/>
  <c r="H272" i="1"/>
  <c r="H273" i="1"/>
  <c r="H274" i="1"/>
  <c r="H275" i="1"/>
  <c r="H276" i="1"/>
  <c r="H277" i="1"/>
  <c r="H278" i="1"/>
  <c r="H279" i="1"/>
  <c r="H280" i="1"/>
  <c r="H281" i="1"/>
  <c r="H282" i="1"/>
  <c r="H283" i="1"/>
  <c r="H284" i="1"/>
  <c r="H271" i="1"/>
  <c r="H20" i="1"/>
  <c r="H21" i="1"/>
  <c r="H22" i="1"/>
  <c r="L262" i="1"/>
  <c r="L263" i="1"/>
  <c r="L261" i="1"/>
  <c r="J261" i="1"/>
  <c r="J262" i="1"/>
  <c r="J263" i="1"/>
  <c r="AG285" i="1"/>
  <c r="AG286" i="1"/>
  <c r="AG287" i="1"/>
  <c r="AE285" i="1"/>
  <c r="AE286" i="1"/>
  <c r="AE287" i="1"/>
  <c r="AB285" i="1"/>
  <c r="AB286" i="1"/>
  <c r="AB287" i="1"/>
  <c r="N286" i="1"/>
  <c r="N287" i="1"/>
  <c r="J260" i="1"/>
  <c r="I287" i="1"/>
  <c r="H287" i="1" s="1"/>
  <c r="AB111" i="1"/>
  <c r="AB112" i="1"/>
  <c r="R111" i="1"/>
  <c r="R112" i="1"/>
  <c r="P212" i="1" a="1"/>
  <c r="P212" i="1" s="1"/>
  <c r="P111" i="1"/>
  <c r="P112" i="1"/>
  <c r="P72" i="1"/>
  <c r="P27" i="1"/>
  <c r="Q287" i="1"/>
  <c r="Q262" i="1"/>
  <c r="Q264" i="1"/>
  <c r="R285" i="1"/>
  <c r="R286" i="1"/>
  <c r="R287" i="1"/>
  <c r="U285" i="1"/>
  <c r="AA285" i="1"/>
  <c r="AE261" i="1"/>
  <c r="P260" i="1"/>
  <c r="P261" i="1"/>
  <c r="P262" i="1"/>
  <c r="P263" i="1"/>
  <c r="AG260" i="1"/>
  <c r="AE262" i="1"/>
  <c r="AE263" i="1"/>
  <c r="Z263" i="1"/>
  <c r="R263" i="1"/>
  <c r="AB263" i="1"/>
  <c r="R262" i="1"/>
  <c r="AB262" i="1"/>
  <c r="R261" i="1"/>
  <c r="AB261" i="1"/>
  <c r="R260" i="1"/>
  <c r="AB260" i="1"/>
  <c r="AJ127" i="1"/>
  <c r="AI127" i="1"/>
  <c r="AH127" i="1"/>
  <c r="AG261" i="1"/>
  <c r="AG262" i="1"/>
  <c r="AG263" i="1"/>
  <c r="AD127" i="1"/>
  <c r="AA127" i="1"/>
  <c r="Z127" i="1"/>
  <c r="W127" i="1"/>
  <c r="T127" i="1"/>
  <c r="Q127" i="1"/>
  <c r="R127" i="1"/>
  <c r="AB127" i="1"/>
  <c r="R72" i="1"/>
  <c r="AB72" i="1"/>
  <c r="G287" i="1"/>
  <c r="M287" i="1"/>
  <c r="S287" i="1"/>
  <c r="T287" i="1"/>
  <c r="W287" i="1"/>
  <c r="AD287" i="1"/>
  <c r="AH287" i="1"/>
  <c r="AI287" i="1"/>
  <c r="AJ287" i="1"/>
  <c r="G286" i="1"/>
  <c r="M286" i="1"/>
  <c r="S286" i="1"/>
  <c r="T286" i="1"/>
  <c r="W286" i="1"/>
  <c r="AD286" i="1"/>
  <c r="AH286" i="1"/>
  <c r="AI286" i="1"/>
  <c r="AJ286" i="1"/>
  <c r="G285" i="1"/>
  <c r="M285" i="1"/>
  <c r="S285" i="1"/>
  <c r="T285" i="1"/>
  <c r="W285" i="1"/>
  <c r="AD285" i="1"/>
  <c r="AH285" i="1"/>
  <c r="AI285" i="1"/>
  <c r="AJ285" i="1"/>
  <c r="G263" i="1"/>
  <c r="M263" i="1"/>
  <c r="S263" i="1"/>
  <c r="T263" i="1"/>
  <c r="W263" i="1"/>
  <c r="U263" i="1"/>
  <c r="AF263" i="1"/>
  <c r="AD263" i="1"/>
  <c r="AH263" i="1"/>
  <c r="AI263" i="1"/>
  <c r="AJ263" i="1"/>
  <c r="G262" i="1"/>
  <c r="M262" i="1"/>
  <c r="S262" i="1"/>
  <c r="T262" i="1"/>
  <c r="W262" i="1"/>
  <c r="V262" i="1"/>
  <c r="AD262" i="1"/>
  <c r="AH262" i="1"/>
  <c r="AI262" i="1"/>
  <c r="AJ262" i="1"/>
  <c r="G261" i="1"/>
  <c r="M261" i="1"/>
  <c r="S261" i="1"/>
  <c r="T261" i="1"/>
  <c r="W261" i="1"/>
  <c r="Z261" i="1"/>
  <c r="AA261" i="1"/>
  <c r="AD261" i="1"/>
  <c r="AH261" i="1"/>
  <c r="AI261" i="1"/>
  <c r="AJ261" i="1"/>
  <c r="G260" i="1"/>
  <c r="M260" i="1"/>
  <c r="S260" i="1"/>
  <c r="T260" i="1"/>
  <c r="W260" i="1"/>
  <c r="V260" i="1"/>
  <c r="AD260" i="1"/>
  <c r="AH260" i="1"/>
  <c r="AI260" i="1"/>
  <c r="AJ260" i="1"/>
  <c r="AJ27" i="1"/>
  <c r="AI27" i="1"/>
  <c r="AH27" i="1"/>
  <c r="AD27" i="1"/>
  <c r="Z27" i="1"/>
  <c r="W27" i="1"/>
  <c r="T27" i="1"/>
  <c r="L27" i="1"/>
  <c r="O27" i="1" s="1"/>
  <c r="J27" i="1"/>
  <c r="J72" i="1"/>
  <c r="L72" i="1"/>
  <c r="O72" i="1" s="1"/>
  <c r="T72" i="1"/>
  <c r="W72" i="1"/>
  <c r="I72" i="1"/>
  <c r="G72" i="1" s="1"/>
  <c r="Q72" i="1"/>
  <c r="AA72" i="1"/>
  <c r="Z72" i="1"/>
  <c r="AD72" i="1"/>
  <c r="AH72" i="1"/>
  <c r="AI72" i="1"/>
  <c r="AJ72" i="1"/>
  <c r="J112" i="1"/>
  <c r="L112" i="1"/>
  <c r="O112" i="1" s="1"/>
  <c r="T112" i="1"/>
  <c r="W112" i="1"/>
  <c r="I112" i="1"/>
  <c r="AC112" i="1"/>
  <c r="Z112" i="1"/>
  <c r="AD112" i="1"/>
  <c r="AH112" i="1"/>
  <c r="AI112" i="1"/>
  <c r="AJ112" i="1"/>
  <c r="J111" i="1"/>
  <c r="L111" i="1"/>
  <c r="O111" i="1" s="1"/>
  <c r="T111" i="1"/>
  <c r="W111" i="1"/>
  <c r="Z111" i="1"/>
  <c r="AD111" i="1"/>
  <c r="AH111" i="1"/>
  <c r="AI111" i="1"/>
  <c r="AJ111" i="1"/>
  <c r="P127" i="1"/>
  <c r="M127" i="1"/>
  <c r="L127" i="1"/>
  <c r="O127" i="1" s="1"/>
  <c r="J127" i="1"/>
  <c r="Q12" i="1"/>
  <c r="AA13" i="1"/>
  <c r="AA14" i="1"/>
  <c r="S16" i="1"/>
  <c r="M18" i="1"/>
  <c r="AA21" i="1"/>
  <c r="AA22" i="1"/>
  <c r="AF23" i="1"/>
  <c r="S24" i="1"/>
  <c r="M26" i="1"/>
  <c r="AF28" i="1"/>
  <c r="M29" i="1"/>
  <c r="AF32" i="1"/>
  <c r="S33" i="1"/>
  <c r="AF34" i="1"/>
  <c r="AA35" i="1"/>
  <c r="AF36" i="1"/>
  <c r="Q39" i="1"/>
  <c r="AF40" i="1"/>
  <c r="S41" i="1"/>
  <c r="AF44" i="1"/>
  <c r="AF48" i="1"/>
  <c r="AF50" i="1"/>
  <c r="AF52" i="1"/>
  <c r="AF56" i="1"/>
  <c r="AF60" i="1"/>
  <c r="AF64" i="1"/>
  <c r="AF66" i="1"/>
  <c r="AF68" i="1"/>
  <c r="AF75" i="1"/>
  <c r="M76" i="1"/>
  <c r="AA78" i="1"/>
  <c r="AA82" i="1"/>
  <c r="AA84" i="1"/>
  <c r="M86" i="1"/>
  <c r="Q88" i="1"/>
  <c r="M92" i="1"/>
  <c r="AF93" i="1"/>
  <c r="AA96" i="1"/>
  <c r="AF97" i="1"/>
  <c r="S98" i="1"/>
  <c r="AF99" i="1"/>
  <c r="M100" i="1"/>
  <c r="AF101" i="1"/>
  <c r="Q104" i="1"/>
  <c r="S106" i="1"/>
  <c r="M108" i="1"/>
  <c r="M110" i="1"/>
  <c r="AA114" i="1"/>
  <c r="AA116" i="1"/>
  <c r="Q118" i="1"/>
  <c r="M120" i="1"/>
  <c r="AF123" i="1"/>
  <c r="AA126" i="1"/>
  <c r="AF128" i="1"/>
  <c r="AF130" i="1"/>
  <c r="AF132" i="1"/>
  <c r="AF134" i="1"/>
  <c r="AF136" i="1"/>
  <c r="AF138" i="1"/>
  <c r="AF140" i="1"/>
  <c r="AF142" i="1"/>
  <c r="AF144" i="1"/>
  <c r="AF146" i="1"/>
  <c r="AF148" i="1"/>
  <c r="AF150" i="1"/>
  <c r="AF154" i="1"/>
  <c r="AF156" i="1"/>
  <c r="AF158" i="1"/>
  <c r="AF160" i="1"/>
  <c r="AF162" i="1"/>
  <c r="AF164" i="1"/>
  <c r="AF166" i="1"/>
  <c r="AF168" i="1"/>
  <c r="AF170" i="1"/>
  <c r="AF172" i="1"/>
  <c r="AF174" i="1"/>
  <c r="AC177" i="1"/>
  <c r="AF180" i="1"/>
  <c r="AF182" i="1"/>
  <c r="AF184" i="1"/>
  <c r="AF186" i="1"/>
  <c r="AF188" i="1"/>
  <c r="S189" i="1"/>
  <c r="AF192" i="1"/>
  <c r="AF194" i="1"/>
  <c r="AF196" i="1"/>
  <c r="AF200" i="1"/>
  <c r="AF204" i="1"/>
  <c r="AC206" i="1"/>
  <c r="AF208" i="1"/>
  <c r="AF212" i="1"/>
  <c r="AC216" i="1"/>
  <c r="AA220" i="1"/>
  <c r="AA224" i="1"/>
  <c r="AF13" i="1"/>
  <c r="AF14" i="1"/>
  <c r="AF15" i="1"/>
  <c r="AF16" i="1"/>
  <c r="AF17" i="1"/>
  <c r="AF18" i="1"/>
  <c r="AF19" i="1"/>
  <c r="AF20" i="1"/>
  <c r="AF198" i="1"/>
  <c r="AF202" i="1"/>
  <c r="AF206" i="1"/>
  <c r="AF210" i="1"/>
  <c r="AF214" i="1"/>
  <c r="AF218" i="1"/>
  <c r="AF226" i="1"/>
  <c r="AF279" i="1"/>
  <c r="AF295" i="1"/>
  <c r="AF304" i="1"/>
  <c r="AF308" i="1"/>
  <c r="AF310" i="1"/>
  <c r="AF312" i="1"/>
  <c r="AF320" i="1"/>
  <c r="AF337" i="1"/>
  <c r="AF353" i="1"/>
  <c r="AF355" i="1"/>
  <c r="AF357" i="1"/>
  <c r="AF359" i="1"/>
  <c r="AF361" i="1"/>
  <c r="AF363" i="1"/>
  <c r="AF365" i="1"/>
  <c r="AF367" i="1"/>
  <c r="AF369" i="1"/>
  <c r="AF371" i="1"/>
  <c r="AC175" i="1"/>
  <c r="AC232" i="1"/>
  <c r="AC291" i="1"/>
  <c r="AC292" i="1"/>
  <c r="AC293" i="1"/>
  <c r="AC294" i="1"/>
  <c r="AC295" i="1"/>
  <c r="AC311" i="1"/>
  <c r="AC341" i="1"/>
  <c r="AC353" i="1"/>
  <c r="AC354" i="1"/>
  <c r="AC355" i="1"/>
  <c r="AC356" i="1"/>
  <c r="AC357" i="1"/>
  <c r="AC358" i="1"/>
  <c r="AC359" i="1"/>
  <c r="AC360" i="1"/>
  <c r="AC361" i="1"/>
  <c r="AC362" i="1"/>
  <c r="AC363" i="1"/>
  <c r="AC364" i="1"/>
  <c r="AC365" i="1"/>
  <c r="AC366" i="1"/>
  <c r="AC367" i="1"/>
  <c r="AC368" i="1"/>
  <c r="AC369" i="1"/>
  <c r="AC370" i="1"/>
  <c r="AC371"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4" i="1"/>
  <c r="S265" i="1"/>
  <c r="S266" i="1"/>
  <c r="S267" i="1"/>
  <c r="S268" i="1"/>
  <c r="S269" i="1"/>
  <c r="S270" i="1"/>
  <c r="S271" i="1"/>
  <c r="S272" i="1"/>
  <c r="S273" i="1"/>
  <c r="S274" i="1"/>
  <c r="S275" i="1"/>
  <c r="S276" i="1"/>
  <c r="S277" i="1"/>
  <c r="S278" i="1"/>
  <c r="S279" i="1"/>
  <c r="S280" i="1"/>
  <c r="S281" i="1"/>
  <c r="S282" i="1"/>
  <c r="S283" i="1"/>
  <c r="S284" i="1"/>
  <c r="S288" i="1"/>
  <c r="S289" i="1"/>
  <c r="S290" i="1"/>
  <c r="S223" i="1"/>
  <c r="S224" i="1"/>
  <c r="S225" i="1"/>
  <c r="S226" i="1"/>
  <c r="S227" i="1"/>
  <c r="S228" i="1"/>
  <c r="S229" i="1"/>
  <c r="S230" i="1"/>
  <c r="S231" i="1"/>
  <c r="S221" i="1"/>
  <c r="S222" i="1"/>
  <c r="S220" i="1"/>
  <c r="P259" i="1"/>
  <c r="P264" i="1"/>
  <c r="P265" i="1"/>
  <c r="P266" i="1"/>
  <c r="P267" i="1"/>
  <c r="P268" i="1"/>
  <c r="P269" i="1"/>
  <c r="P270" i="1"/>
  <c r="P271" i="1"/>
  <c r="P272" i="1"/>
  <c r="P273" i="1"/>
  <c r="P274" i="1"/>
  <c r="P275" i="1"/>
  <c r="P276" i="1"/>
  <c r="P277" i="1"/>
  <c r="P278" i="1"/>
  <c r="P279" i="1"/>
  <c r="P280" i="1"/>
  <c r="P281" i="1"/>
  <c r="P282" i="1"/>
  <c r="P283" i="1"/>
  <c r="P284" i="1"/>
  <c r="P288" i="1"/>
  <c r="P289" i="1"/>
  <c r="P258" i="1"/>
  <c r="P254" i="1"/>
  <c r="P255" i="1"/>
  <c r="P253" i="1"/>
  <c r="P229" i="1"/>
  <c r="P231" i="1"/>
  <c r="P233" i="1"/>
  <c r="P234" i="1"/>
  <c r="P228" i="1"/>
  <c r="P225" i="1"/>
  <c r="P226" i="1"/>
  <c r="P224" i="1"/>
  <c r="P138" i="1"/>
  <c r="P139" i="1"/>
  <c r="P140" i="1"/>
  <c r="P141" i="1"/>
  <c r="P142" i="1"/>
  <c r="P143"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3" i="1"/>
  <c r="P214" i="1"/>
  <c r="P215" i="1"/>
  <c r="P216" i="1"/>
  <c r="P217" i="1"/>
  <c r="P218" i="1"/>
  <c r="P219" i="1"/>
  <c r="P220" i="1"/>
  <c r="P221" i="1"/>
  <c r="P222" i="1"/>
  <c r="P137" i="1"/>
  <c r="P126" i="1"/>
  <c r="P128" i="1"/>
  <c r="P129" i="1"/>
  <c r="P130" i="1"/>
  <c r="P131" i="1"/>
  <c r="P132" i="1"/>
  <c r="P133" i="1"/>
  <c r="P134" i="1"/>
  <c r="P135" i="1"/>
  <c r="P125" i="1"/>
  <c r="P119" i="1"/>
  <c r="P114" i="1"/>
  <c r="P97" i="1"/>
  <c r="P95" i="1"/>
  <c r="P91" i="1"/>
  <c r="P82" i="1"/>
  <c r="P83" i="1"/>
  <c r="P84" i="1"/>
  <c r="P81" i="1"/>
  <c r="P77" i="1"/>
  <c r="P69" i="1"/>
  <c r="P68" i="1"/>
  <c r="P66" i="1"/>
  <c r="P65" i="1"/>
  <c r="P63" i="1"/>
  <c r="P61" i="1"/>
  <c r="P47" i="1"/>
  <c r="P48" i="1"/>
  <c r="P50" i="1"/>
  <c r="P52" i="1"/>
  <c r="P53" i="1"/>
  <c r="P54" i="1"/>
  <c r="P55" i="1"/>
  <c r="P56" i="1"/>
  <c r="P57" i="1"/>
  <c r="P58" i="1"/>
  <c r="P59" i="1"/>
  <c r="P46" i="1"/>
  <c r="P43" i="1"/>
  <c r="P41" i="1"/>
  <c r="P40" i="1"/>
  <c r="P38" i="1"/>
  <c r="P36" i="1"/>
  <c r="P33" i="1"/>
  <c r="P31" i="1"/>
  <c r="P21" i="1"/>
  <c r="P22" i="1"/>
  <c r="P23" i="1"/>
  <c r="P20" i="1"/>
  <c r="P16" i="1"/>
  <c r="P12" i="1"/>
  <c r="P10" i="1"/>
  <c r="P9" i="1"/>
  <c r="P11"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4" i="1"/>
  <c r="M265" i="1"/>
  <c r="M266" i="1"/>
  <c r="M267" i="1"/>
  <c r="M268" i="1"/>
  <c r="M269" i="1"/>
  <c r="M270" i="1"/>
  <c r="M271" i="1"/>
  <c r="M272" i="1"/>
  <c r="M273" i="1"/>
  <c r="M274" i="1"/>
  <c r="M275" i="1"/>
  <c r="M276" i="1"/>
  <c r="M277" i="1"/>
  <c r="M278" i="1"/>
  <c r="M279" i="1"/>
  <c r="M280" i="1"/>
  <c r="M281" i="1"/>
  <c r="M282" i="1"/>
  <c r="M283" i="1"/>
  <c r="M284" i="1"/>
  <c r="M288" i="1"/>
  <c r="M289" i="1"/>
  <c r="M290" i="1"/>
  <c r="M296" i="1"/>
  <c r="M298" i="1"/>
  <c r="M300" i="1"/>
  <c r="M301" i="1"/>
  <c r="M303" i="1"/>
  <c r="M305" i="1"/>
  <c r="M306" i="1"/>
  <c r="M314" i="1"/>
  <c r="M316" i="1"/>
  <c r="M317" i="1"/>
  <c r="M319" i="1"/>
  <c r="M321" i="1"/>
  <c r="M322" i="1"/>
  <c r="M323" i="1"/>
  <c r="M325" i="1"/>
  <c r="M327" i="1"/>
  <c r="M328" i="1"/>
  <c r="M330" i="1"/>
  <c r="M332" i="1"/>
  <c r="M333" i="1"/>
  <c r="M334" i="1"/>
  <c r="M336" i="1"/>
  <c r="M338" i="1"/>
  <c r="M339" i="1"/>
  <c r="M340" i="1"/>
  <c r="M342" i="1"/>
  <c r="M344" i="1"/>
  <c r="M346" i="1"/>
  <c r="M347" i="1"/>
  <c r="M350" i="1"/>
  <c r="M351" i="1"/>
  <c r="M352" i="1"/>
  <c r="M126" i="1"/>
  <c r="AB10" i="1"/>
  <c r="AB11" i="1"/>
  <c r="AB12" i="1"/>
  <c r="AB13" i="1"/>
  <c r="AB14" i="1"/>
  <c r="AB15" i="1"/>
  <c r="AB16" i="1"/>
  <c r="AB17" i="1"/>
  <c r="AB18" i="1"/>
  <c r="AB19" i="1"/>
  <c r="AB20" i="1"/>
  <c r="AB21" i="1"/>
  <c r="AB22" i="1"/>
  <c r="AB23" i="1"/>
  <c r="AB24" i="1"/>
  <c r="AB25" i="1"/>
  <c r="AB26"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3" i="1"/>
  <c r="AB114" i="1"/>
  <c r="AB115" i="1"/>
  <c r="AB116" i="1"/>
  <c r="AB117" i="1"/>
  <c r="AB118" i="1"/>
  <c r="AB119" i="1"/>
  <c r="AB120" i="1"/>
  <c r="AB121" i="1"/>
  <c r="AB122" i="1"/>
  <c r="AB123" i="1"/>
  <c r="AB124" i="1"/>
  <c r="AB125" i="1"/>
  <c r="AB126"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4" i="1"/>
  <c r="AB265" i="1"/>
  <c r="AB266" i="1"/>
  <c r="AB267" i="1"/>
  <c r="AB268" i="1"/>
  <c r="AB269" i="1"/>
  <c r="AB270" i="1"/>
  <c r="AB271" i="1"/>
  <c r="AB272" i="1"/>
  <c r="AB273" i="1"/>
  <c r="AB274" i="1"/>
  <c r="AB275" i="1"/>
  <c r="AB276" i="1"/>
  <c r="AB277" i="1"/>
  <c r="AB278" i="1"/>
  <c r="AB279" i="1"/>
  <c r="AB280" i="1"/>
  <c r="AB281" i="1"/>
  <c r="AB282" i="1"/>
  <c r="AB283" i="1"/>
  <c r="AB284" i="1"/>
  <c r="AB288" i="1"/>
  <c r="AB289" i="1"/>
  <c r="AB290" i="1"/>
  <c r="AB291" i="1"/>
  <c r="AB292" i="1"/>
  <c r="AB293" i="1"/>
  <c r="AB294" i="1"/>
  <c r="AB295" i="1"/>
  <c r="AB296" i="1"/>
  <c r="AB298" i="1"/>
  <c r="AB299" i="1"/>
  <c r="AB300" i="1"/>
  <c r="AB301" i="1"/>
  <c r="AB303" i="1"/>
  <c r="AB304" i="1"/>
  <c r="AB305" i="1"/>
  <c r="AB306" i="1"/>
  <c r="AB307" i="1"/>
  <c r="AB308" i="1"/>
  <c r="AB309" i="1"/>
  <c r="AB310" i="1"/>
  <c r="AB311" i="1"/>
  <c r="AB312" i="1"/>
  <c r="AB314" i="1"/>
  <c r="AB315" i="1"/>
  <c r="AB316" i="1"/>
  <c r="AB317" i="1"/>
  <c r="AB319" i="1"/>
  <c r="AB320" i="1"/>
  <c r="AB321" i="1"/>
  <c r="AB322" i="1"/>
  <c r="AB323" i="1"/>
  <c r="AB325" i="1"/>
  <c r="AB326" i="1"/>
  <c r="AB327" i="1"/>
  <c r="AB328" i="1"/>
  <c r="AB330" i="1"/>
  <c r="AB331" i="1"/>
  <c r="AB332" i="1"/>
  <c r="AB333" i="1"/>
  <c r="AB334" i="1"/>
  <c r="AB336" i="1"/>
  <c r="AB337" i="1"/>
  <c r="AB338" i="1"/>
  <c r="AB339" i="1"/>
  <c r="AB340" i="1"/>
  <c r="AB341" i="1"/>
  <c r="AB342"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9" i="1"/>
  <c r="J10" i="1"/>
  <c r="G258" i="1"/>
  <c r="G259" i="1"/>
  <c r="G264" i="1"/>
  <c r="G265" i="1"/>
  <c r="G266" i="1"/>
  <c r="G267" i="1"/>
  <c r="G268" i="1"/>
  <c r="G269" i="1"/>
  <c r="G270" i="1"/>
  <c r="G271" i="1"/>
  <c r="G272" i="1"/>
  <c r="G273" i="1"/>
  <c r="G274" i="1"/>
  <c r="G275" i="1"/>
  <c r="G276" i="1"/>
  <c r="G277" i="1"/>
  <c r="G278" i="1"/>
  <c r="G279" i="1"/>
  <c r="G280" i="1"/>
  <c r="G281" i="1"/>
  <c r="G282" i="1"/>
  <c r="G283" i="1"/>
  <c r="G284" i="1"/>
  <c r="G288" i="1"/>
  <c r="G289" i="1"/>
  <c r="G290" i="1"/>
  <c r="G236" i="1"/>
  <c r="G237" i="1"/>
  <c r="G238" i="1"/>
  <c r="G239" i="1"/>
  <c r="G240" i="1"/>
  <c r="G241" i="1"/>
  <c r="G242" i="1"/>
  <c r="G243" i="1"/>
  <c r="G244" i="1"/>
  <c r="G245" i="1"/>
  <c r="G246" i="1"/>
  <c r="G247" i="1"/>
  <c r="G248" i="1"/>
  <c r="G249" i="1"/>
  <c r="G250" i="1"/>
  <c r="G251" i="1"/>
  <c r="G252" i="1"/>
  <c r="G253" i="1"/>
  <c r="G254" i="1"/>
  <c r="G255" i="1"/>
  <c r="G256" i="1"/>
  <c r="G257" i="1"/>
  <c r="G235" i="1"/>
  <c r="I232" i="1"/>
  <c r="H232" i="1" s="1"/>
  <c r="I292" i="1"/>
  <c r="H292" i="1" s="1"/>
  <c r="I294" i="1"/>
  <c r="H294" i="1" s="1"/>
  <c r="I299" i="1"/>
  <c r="H299" i="1" s="1"/>
  <c r="I311" i="1"/>
  <c r="H311" i="1" s="1"/>
  <c r="I331" i="1"/>
  <c r="H331" i="1" s="1"/>
  <c r="I341" i="1"/>
  <c r="H341" i="1" s="1"/>
  <c r="I349" i="1"/>
  <c r="H349" i="1" s="1"/>
  <c r="I353" i="1"/>
  <c r="H353" i="1" s="1"/>
  <c r="I354" i="1"/>
  <c r="H354" i="1" s="1"/>
  <c r="I355" i="1"/>
  <c r="H355" i="1" s="1"/>
  <c r="I356" i="1"/>
  <c r="H356" i="1" s="1"/>
  <c r="I357" i="1"/>
  <c r="H357" i="1" s="1"/>
  <c r="I358" i="1"/>
  <c r="H358" i="1" s="1"/>
  <c r="I359" i="1"/>
  <c r="H359" i="1" s="1"/>
  <c r="I360" i="1"/>
  <c r="H360" i="1" s="1"/>
  <c r="I361" i="1"/>
  <c r="H361" i="1" s="1"/>
  <c r="I362" i="1"/>
  <c r="H362" i="1" s="1"/>
  <c r="I363" i="1"/>
  <c r="H363" i="1" s="1"/>
  <c r="I364" i="1"/>
  <c r="H364" i="1" s="1"/>
  <c r="I365" i="1"/>
  <c r="H365" i="1" s="1"/>
  <c r="I366" i="1"/>
  <c r="H366" i="1" s="1"/>
  <c r="I367" i="1"/>
  <c r="H367" i="1" s="1"/>
  <c r="I368" i="1"/>
  <c r="H368" i="1" s="1"/>
  <c r="I369" i="1"/>
  <c r="H369" i="1" s="1"/>
  <c r="I370" i="1"/>
  <c r="H370" i="1" s="1"/>
  <c r="I371" i="1"/>
  <c r="H371" i="1" s="1"/>
  <c r="U232" i="1"/>
  <c r="U292" i="1"/>
  <c r="U294" i="1"/>
  <c r="U299" i="1"/>
  <c r="U309" i="1"/>
  <c r="U315" i="1"/>
  <c r="U337" i="1"/>
  <c r="U345" i="1"/>
  <c r="U353" i="1"/>
  <c r="U354" i="1"/>
  <c r="U355" i="1"/>
  <c r="U356" i="1"/>
  <c r="U357" i="1"/>
  <c r="U358" i="1"/>
  <c r="U359" i="1"/>
  <c r="U360" i="1"/>
  <c r="U361" i="1"/>
  <c r="U362" i="1"/>
  <c r="U363" i="1"/>
  <c r="U364" i="1"/>
  <c r="U365" i="1"/>
  <c r="U366" i="1"/>
  <c r="U367" i="1"/>
  <c r="U368" i="1"/>
  <c r="U369" i="1"/>
  <c r="U370" i="1"/>
  <c r="U371" i="1"/>
  <c r="V232" i="1"/>
  <c r="V291" i="1"/>
  <c r="V292" i="1"/>
  <c r="V293" i="1"/>
  <c r="V294" i="1"/>
  <c r="V295" i="1"/>
  <c r="V307" i="1"/>
  <c r="V311" i="1"/>
  <c r="V331" i="1"/>
  <c r="V341" i="1"/>
  <c r="V349" i="1"/>
  <c r="V353" i="1"/>
  <c r="V354" i="1"/>
  <c r="V355" i="1"/>
  <c r="V356" i="1"/>
  <c r="V357" i="1"/>
  <c r="V358" i="1"/>
  <c r="V359" i="1"/>
  <c r="V360" i="1"/>
  <c r="V361" i="1"/>
  <c r="V362" i="1"/>
  <c r="V363" i="1"/>
  <c r="V364" i="1"/>
  <c r="V365" i="1"/>
  <c r="V366" i="1"/>
  <c r="V367" i="1"/>
  <c r="V368" i="1"/>
  <c r="V369" i="1"/>
  <c r="V370" i="1"/>
  <c r="V371" i="1"/>
  <c r="N232" i="1"/>
  <c r="N292" i="1"/>
  <c r="N294" i="1"/>
  <c r="N299" i="1"/>
  <c r="N309" i="1"/>
  <c r="N315" i="1"/>
  <c r="N337" i="1"/>
  <c r="N345" i="1"/>
  <c r="N353" i="1"/>
  <c r="N354" i="1"/>
  <c r="N355" i="1"/>
  <c r="N356" i="1"/>
  <c r="N357" i="1"/>
  <c r="N358" i="1"/>
  <c r="N359" i="1"/>
  <c r="N360" i="1"/>
  <c r="N361" i="1"/>
  <c r="N362" i="1"/>
  <c r="N363" i="1"/>
  <c r="N364" i="1"/>
  <c r="N365" i="1"/>
  <c r="N366" i="1"/>
  <c r="N367" i="1"/>
  <c r="N368" i="1"/>
  <c r="N369" i="1"/>
  <c r="N370" i="1"/>
  <c r="N371" i="1"/>
  <c r="W373" i="1"/>
  <c r="W372" i="1"/>
  <c r="W351" i="1"/>
  <c r="W352" i="1"/>
  <c r="W350" i="1"/>
  <c r="W347" i="1"/>
  <c r="W346" i="1"/>
  <c r="W344" i="1"/>
  <c r="W342" i="1"/>
  <c r="W339" i="1"/>
  <c r="W340" i="1"/>
  <c r="W338" i="1"/>
  <c r="W336" i="1"/>
  <c r="W334" i="1"/>
  <c r="W333" i="1"/>
  <c r="W332" i="1"/>
  <c r="W330" i="1"/>
  <c r="W328" i="1"/>
  <c r="W327" i="1"/>
  <c r="W322" i="1"/>
  <c r="W323" i="1"/>
  <c r="W325" i="1"/>
  <c r="W321" i="1"/>
  <c r="W319" i="1"/>
  <c r="W317" i="1"/>
  <c r="W316" i="1"/>
  <c r="W314" i="1"/>
  <c r="W306" i="1"/>
  <c r="W305" i="1"/>
  <c r="W303" i="1"/>
  <c r="W298" i="1"/>
  <c r="W300" i="1"/>
  <c r="W301" i="1"/>
  <c r="W296" i="1"/>
  <c r="W10" i="1"/>
  <c r="W11" i="1"/>
  <c r="W12" i="1"/>
  <c r="W13" i="1"/>
  <c r="W14" i="1"/>
  <c r="W15" i="1"/>
  <c r="W16" i="1"/>
  <c r="W17" i="1"/>
  <c r="W18" i="1"/>
  <c r="W19" i="1"/>
  <c r="W20" i="1"/>
  <c r="W21" i="1"/>
  <c r="W22" i="1"/>
  <c r="W23" i="1"/>
  <c r="W24" i="1"/>
  <c r="W25" i="1"/>
  <c r="W26"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3" i="1"/>
  <c r="W114" i="1"/>
  <c r="W115" i="1"/>
  <c r="W116" i="1"/>
  <c r="W117" i="1"/>
  <c r="W118" i="1"/>
  <c r="W119" i="1"/>
  <c r="W120" i="1"/>
  <c r="W121" i="1"/>
  <c r="W122" i="1"/>
  <c r="W123" i="1"/>
  <c r="W124" i="1"/>
  <c r="W125" i="1"/>
  <c r="W126"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4" i="1"/>
  <c r="W265" i="1"/>
  <c r="W266" i="1"/>
  <c r="W267" i="1"/>
  <c r="W268" i="1"/>
  <c r="W269" i="1"/>
  <c r="W270" i="1"/>
  <c r="W271" i="1"/>
  <c r="W272" i="1"/>
  <c r="W273" i="1"/>
  <c r="W274" i="1"/>
  <c r="W275" i="1"/>
  <c r="W276" i="1"/>
  <c r="W277" i="1"/>
  <c r="W278" i="1"/>
  <c r="W279" i="1"/>
  <c r="W280" i="1"/>
  <c r="W281" i="1"/>
  <c r="W282" i="1"/>
  <c r="W283" i="1"/>
  <c r="W284" i="1"/>
  <c r="W288" i="1"/>
  <c r="W289" i="1"/>
  <c r="W290" i="1"/>
  <c r="W9" i="1"/>
  <c r="AF339" i="1"/>
  <c r="AA327" i="1"/>
  <c r="AF321" i="1"/>
  <c r="AC305" i="1"/>
  <c r="AF298" i="1"/>
  <c r="Z290" i="1"/>
  <c r="AC238" i="1"/>
  <c r="AC246" i="1"/>
  <c r="Q247" i="1"/>
  <c r="AA248" i="1"/>
  <c r="AA249" i="1"/>
  <c r="AC250" i="1"/>
  <c r="AA253" i="1"/>
  <c r="AF256" i="1"/>
  <c r="Z267" i="1"/>
  <c r="AF233" i="1"/>
  <c r="Q9" i="1"/>
  <c r="Z344" i="1"/>
  <c r="Z336" i="1"/>
  <c r="Z330" i="1"/>
  <c r="Z325" i="1"/>
  <c r="Z319" i="1"/>
  <c r="Z314" i="1"/>
  <c r="Z303" i="1"/>
  <c r="Z298" i="1"/>
  <c r="AI296"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4" i="1"/>
  <c r="AH265" i="1"/>
  <c r="AH266" i="1"/>
  <c r="AH267" i="1"/>
  <c r="AH268" i="1"/>
  <c r="AH269" i="1"/>
  <c r="AH270" i="1"/>
  <c r="AH271" i="1"/>
  <c r="AH272" i="1"/>
  <c r="AH273" i="1"/>
  <c r="AH274" i="1"/>
  <c r="AH275" i="1"/>
  <c r="AH276" i="1"/>
  <c r="AH277" i="1"/>
  <c r="AH278" i="1"/>
  <c r="AH279" i="1"/>
  <c r="AH280" i="1"/>
  <c r="AH281" i="1"/>
  <c r="AH282" i="1"/>
  <c r="AH283" i="1"/>
  <c r="AH284" i="1"/>
  <c r="AH288" i="1"/>
  <c r="AH289" i="1"/>
  <c r="AH290" i="1"/>
  <c r="AH296" i="1"/>
  <c r="AH298" i="1"/>
  <c r="AH300" i="1"/>
  <c r="AH301" i="1"/>
  <c r="AH303" i="1"/>
  <c r="AH305" i="1"/>
  <c r="AH306" i="1"/>
  <c r="AH314" i="1"/>
  <c r="AH316" i="1"/>
  <c r="AH317" i="1"/>
  <c r="AH319" i="1"/>
  <c r="AH321" i="1"/>
  <c r="AH322" i="1"/>
  <c r="AH323" i="1"/>
  <c r="AH325" i="1"/>
  <c r="AH327" i="1"/>
  <c r="AH328" i="1"/>
  <c r="AH330" i="1"/>
  <c r="AH332" i="1"/>
  <c r="AH333" i="1"/>
  <c r="AH334" i="1"/>
  <c r="AH336" i="1"/>
  <c r="AH338" i="1"/>
  <c r="AH339" i="1"/>
  <c r="AH340" i="1"/>
  <c r="AH342" i="1"/>
  <c r="AH344" i="1"/>
  <c r="AH346" i="1"/>
  <c r="AH347" i="1"/>
  <c r="AH350" i="1"/>
  <c r="AH351" i="1"/>
  <c r="AH352" i="1"/>
  <c r="AH372" i="1"/>
  <c r="AH37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4" i="1"/>
  <c r="AI265" i="1"/>
  <c r="AI266" i="1"/>
  <c r="AI267" i="1"/>
  <c r="AI268" i="1"/>
  <c r="AI269" i="1"/>
  <c r="AI270" i="1"/>
  <c r="AI271" i="1"/>
  <c r="AI272" i="1"/>
  <c r="AI273" i="1"/>
  <c r="AI274" i="1"/>
  <c r="AI275" i="1"/>
  <c r="AI276" i="1"/>
  <c r="AI277" i="1"/>
  <c r="AI278" i="1"/>
  <c r="AI279" i="1"/>
  <c r="AI280" i="1"/>
  <c r="AI281" i="1"/>
  <c r="AI282" i="1"/>
  <c r="AI283" i="1"/>
  <c r="AI284" i="1"/>
  <c r="AI288" i="1"/>
  <c r="AI289" i="1"/>
  <c r="AI290" i="1"/>
  <c r="AG298" i="1"/>
  <c r="AG299" i="1"/>
  <c r="AG300" i="1"/>
  <c r="AG301" i="1"/>
  <c r="AG303" i="1"/>
  <c r="AG304" i="1"/>
  <c r="AG305" i="1"/>
  <c r="AG306" i="1"/>
  <c r="AG307" i="1"/>
  <c r="AG308" i="1"/>
  <c r="AG309" i="1"/>
  <c r="AG310" i="1"/>
  <c r="AG311" i="1"/>
  <c r="AG312" i="1"/>
  <c r="AG314" i="1"/>
  <c r="AG315" i="1"/>
  <c r="AG316" i="1"/>
  <c r="AG317" i="1"/>
  <c r="AG319" i="1"/>
  <c r="AG320" i="1"/>
  <c r="AG321" i="1"/>
  <c r="AG322" i="1"/>
  <c r="AG323" i="1"/>
  <c r="AG325" i="1"/>
  <c r="AG326" i="1"/>
  <c r="AG327" i="1"/>
  <c r="AG328" i="1"/>
  <c r="AG330" i="1"/>
  <c r="AG331" i="1"/>
  <c r="AG332" i="1"/>
  <c r="AG333" i="1"/>
  <c r="AG334" i="1"/>
  <c r="AG336" i="1"/>
  <c r="AG337" i="1"/>
  <c r="AG338" i="1"/>
  <c r="AG339" i="1"/>
  <c r="AG340" i="1"/>
  <c r="AG341" i="1"/>
  <c r="AG342" i="1"/>
  <c r="AG344" i="1"/>
  <c r="AG345" i="1"/>
  <c r="AG346" i="1"/>
  <c r="AG347" i="1"/>
  <c r="AG348" i="1"/>
  <c r="AG349" i="1"/>
  <c r="AG350" i="1"/>
  <c r="AG351" i="1"/>
  <c r="AG353" i="1"/>
  <c r="AG354" i="1"/>
  <c r="AG355" i="1"/>
  <c r="AG356" i="1"/>
  <c r="AG357" i="1"/>
  <c r="AG358" i="1"/>
  <c r="AG359" i="1"/>
  <c r="AG360" i="1"/>
  <c r="AG361" i="1"/>
  <c r="AG362" i="1"/>
  <c r="AG363" i="1"/>
  <c r="AG364" i="1"/>
  <c r="AG365" i="1"/>
  <c r="AG366" i="1"/>
  <c r="AG367" i="1"/>
  <c r="AG368" i="1"/>
  <c r="AG369" i="1"/>
  <c r="AG370" i="1"/>
  <c r="AG371" i="1"/>
  <c r="AG372" i="1"/>
  <c r="AG373" i="1"/>
  <c r="AG296" i="1"/>
  <c r="AE341" i="1"/>
  <c r="AE342" i="1"/>
  <c r="AE344" i="1"/>
  <c r="AE345" i="1"/>
  <c r="AE346" i="1"/>
  <c r="AE347" i="1"/>
  <c r="AE348" i="1"/>
  <c r="AE349" i="1"/>
  <c r="AE350" i="1"/>
  <c r="AE351" i="1"/>
  <c r="AE353" i="1"/>
  <c r="AE354" i="1"/>
  <c r="AE355" i="1"/>
  <c r="AE356" i="1"/>
  <c r="AE357" i="1"/>
  <c r="AE358" i="1"/>
  <c r="AE359" i="1"/>
  <c r="AE360" i="1"/>
  <c r="AE361" i="1"/>
  <c r="AE362" i="1"/>
  <c r="AE363" i="1"/>
  <c r="AE364" i="1"/>
  <c r="AE365" i="1"/>
  <c r="AE366" i="1"/>
  <c r="AE367" i="1"/>
  <c r="AE368" i="1"/>
  <c r="AE369" i="1"/>
  <c r="AE370" i="1"/>
  <c r="AE371" i="1"/>
  <c r="AE372" i="1"/>
  <c r="AE373" i="1"/>
  <c r="AE315" i="1"/>
  <c r="AE316" i="1"/>
  <c r="AE317" i="1"/>
  <c r="AE319" i="1"/>
  <c r="AE320" i="1"/>
  <c r="AE321" i="1"/>
  <c r="AE322" i="1"/>
  <c r="AE323" i="1"/>
  <c r="AE325" i="1"/>
  <c r="AE326" i="1"/>
  <c r="AE327" i="1"/>
  <c r="AE328" i="1"/>
  <c r="AE330" i="1"/>
  <c r="AE331" i="1"/>
  <c r="AE332" i="1"/>
  <c r="AE333" i="1"/>
  <c r="AE334" i="1"/>
  <c r="AE336" i="1"/>
  <c r="AE337" i="1"/>
  <c r="AE338" i="1"/>
  <c r="AE339" i="1"/>
  <c r="AE340" i="1"/>
  <c r="AE314" i="1"/>
  <c r="AE298" i="1"/>
  <c r="AE299" i="1"/>
  <c r="AE300" i="1"/>
  <c r="AE301" i="1"/>
  <c r="AE303" i="1"/>
  <c r="AE304" i="1"/>
  <c r="AE305" i="1"/>
  <c r="AE306" i="1"/>
  <c r="AE296" i="1"/>
  <c r="AD373" i="1"/>
  <c r="AD372" i="1"/>
  <c r="AD316" i="1"/>
  <c r="AD317" i="1"/>
  <c r="AD319" i="1"/>
  <c r="AD321" i="1"/>
  <c r="AD322" i="1"/>
  <c r="AD323" i="1"/>
  <c r="AD325" i="1"/>
  <c r="AD327" i="1"/>
  <c r="AD328" i="1"/>
  <c r="AD330" i="1"/>
  <c r="AD332" i="1"/>
  <c r="AD333" i="1"/>
  <c r="AD334" i="1"/>
  <c r="AD336" i="1"/>
  <c r="AD338" i="1"/>
  <c r="AD339" i="1"/>
  <c r="AD340" i="1"/>
  <c r="AD342" i="1"/>
  <c r="AD344" i="1"/>
  <c r="AD346" i="1"/>
  <c r="AD347" i="1"/>
  <c r="AD350" i="1"/>
  <c r="AD351" i="1"/>
  <c r="AD352" i="1"/>
  <c r="AD314" i="1"/>
  <c r="AD298" i="1"/>
  <c r="AD300" i="1"/>
  <c r="AD301" i="1"/>
  <c r="AD303" i="1"/>
  <c r="AD305" i="1"/>
  <c r="AD306" i="1"/>
  <c r="AD296" i="1"/>
  <c r="AD283" i="1"/>
  <c r="AA353" i="1"/>
  <c r="AA355" i="1"/>
  <c r="AA357" i="1"/>
  <c r="AA359" i="1"/>
  <c r="AA360" i="1"/>
  <c r="AA361" i="1"/>
  <c r="AA362" i="1"/>
  <c r="AA363" i="1"/>
  <c r="AA364" i="1"/>
  <c r="AA365" i="1"/>
  <c r="AA366" i="1"/>
  <c r="AA367" i="1"/>
  <c r="AA368" i="1"/>
  <c r="AA369" i="1"/>
  <c r="AA370" i="1"/>
  <c r="AA371" i="1"/>
  <c r="AA291" i="1"/>
  <c r="AA295" i="1"/>
  <c r="AA304" i="1"/>
  <c r="AA308" i="1"/>
  <c r="AA310" i="1"/>
  <c r="AA312" i="1"/>
  <c r="AA320" i="1"/>
  <c r="AA337" i="1"/>
  <c r="AA345" i="1"/>
  <c r="AA348" i="1"/>
  <c r="AA349" i="1"/>
  <c r="T296" i="1"/>
  <c r="T298" i="1"/>
  <c r="T300" i="1"/>
  <c r="T301" i="1"/>
  <c r="T303" i="1"/>
  <c r="T305" i="1"/>
  <c r="T306" i="1"/>
  <c r="T314" i="1"/>
  <c r="T316" i="1"/>
  <c r="T317" i="1"/>
  <c r="T319" i="1"/>
  <c r="T321" i="1"/>
  <c r="T322" i="1"/>
  <c r="T323" i="1"/>
  <c r="T325" i="1"/>
  <c r="T327" i="1"/>
  <c r="T328" i="1"/>
  <c r="T330" i="1"/>
  <c r="T332" i="1"/>
  <c r="T333" i="1"/>
  <c r="T334" i="1"/>
  <c r="T336" i="1"/>
  <c r="T338" i="1"/>
  <c r="T339" i="1"/>
  <c r="T340" i="1"/>
  <c r="T342" i="1"/>
  <c r="T344" i="1"/>
  <c r="T346" i="1"/>
  <c r="T347" i="1"/>
  <c r="T350" i="1"/>
  <c r="T351" i="1"/>
  <c r="T352" i="1"/>
  <c r="T372" i="1"/>
  <c r="T373" i="1"/>
  <c r="T13" i="1"/>
  <c r="T9" i="1"/>
  <c r="R10" i="1"/>
  <c r="R11" i="1"/>
  <c r="R12" i="1"/>
  <c r="R13" i="1"/>
  <c r="R14" i="1"/>
  <c r="R15" i="1"/>
  <c r="R16" i="1"/>
  <c r="R17" i="1"/>
  <c r="R18" i="1"/>
  <c r="R19" i="1"/>
  <c r="R20" i="1"/>
  <c r="R21" i="1"/>
  <c r="R22" i="1"/>
  <c r="R23" i="1"/>
  <c r="R24" i="1"/>
  <c r="R25" i="1"/>
  <c r="R26"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3" i="1"/>
  <c r="R114" i="1"/>
  <c r="R115" i="1"/>
  <c r="R116" i="1"/>
  <c r="R117" i="1"/>
  <c r="R118" i="1"/>
  <c r="R119" i="1"/>
  <c r="R120" i="1"/>
  <c r="R121" i="1"/>
  <c r="R122" i="1"/>
  <c r="R123" i="1"/>
  <c r="R124" i="1"/>
  <c r="R125" i="1"/>
  <c r="R126"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4" i="1"/>
  <c r="R265" i="1"/>
  <c r="R266" i="1"/>
  <c r="R267" i="1"/>
  <c r="R268" i="1"/>
  <c r="R269" i="1"/>
  <c r="R270" i="1"/>
  <c r="R271" i="1"/>
  <c r="R272" i="1"/>
  <c r="R273" i="1"/>
  <c r="R274" i="1"/>
  <c r="R275" i="1"/>
  <c r="R276" i="1"/>
  <c r="R277" i="1"/>
  <c r="R278" i="1"/>
  <c r="R279" i="1"/>
  <c r="R280" i="1"/>
  <c r="R281" i="1"/>
  <c r="R282" i="1"/>
  <c r="R283" i="1"/>
  <c r="R284" i="1"/>
  <c r="R288" i="1"/>
  <c r="R289" i="1"/>
  <c r="R290" i="1"/>
  <c r="R291" i="1"/>
  <c r="R292" i="1"/>
  <c r="R293" i="1"/>
  <c r="R294" i="1"/>
  <c r="R295" i="1"/>
  <c r="R296" i="1"/>
  <c r="R298" i="1"/>
  <c r="R299" i="1"/>
  <c r="R300" i="1"/>
  <c r="R301" i="1"/>
  <c r="R303" i="1"/>
  <c r="R304" i="1"/>
  <c r="R305" i="1"/>
  <c r="R306" i="1"/>
  <c r="R307" i="1"/>
  <c r="R308" i="1"/>
  <c r="R309" i="1"/>
  <c r="R310" i="1"/>
  <c r="R311" i="1"/>
  <c r="R312" i="1"/>
  <c r="R314" i="1"/>
  <c r="R315" i="1"/>
  <c r="R316" i="1"/>
  <c r="R317" i="1"/>
  <c r="R319" i="1"/>
  <c r="R320" i="1"/>
  <c r="R321" i="1"/>
  <c r="R322" i="1"/>
  <c r="R323" i="1"/>
  <c r="R325" i="1"/>
  <c r="R326" i="1"/>
  <c r="R327" i="1"/>
  <c r="R328" i="1"/>
  <c r="R330" i="1"/>
  <c r="R331" i="1"/>
  <c r="R332" i="1"/>
  <c r="R333" i="1"/>
  <c r="R334" i="1"/>
  <c r="R336" i="1"/>
  <c r="R337" i="1"/>
  <c r="R338" i="1"/>
  <c r="R339" i="1"/>
  <c r="R340" i="1"/>
  <c r="R341" i="1"/>
  <c r="R342"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9" i="1"/>
  <c r="P13" i="1"/>
  <c r="P14" i="1"/>
  <c r="P15" i="1"/>
  <c r="P17" i="1"/>
  <c r="P18" i="1"/>
  <c r="P19" i="1"/>
  <c r="P24" i="1"/>
  <c r="P25" i="1"/>
  <c r="P26" i="1"/>
  <c r="P28" i="1"/>
  <c r="P29" i="1"/>
  <c r="P30" i="1"/>
  <c r="P32" i="1"/>
  <c r="P34" i="1"/>
  <c r="P35" i="1"/>
  <c r="P37" i="1"/>
  <c r="P39" i="1"/>
  <c r="P42" i="1"/>
  <c r="P44" i="1"/>
  <c r="P45" i="1"/>
  <c r="P60" i="1"/>
  <c r="P62" i="1"/>
  <c r="P64" i="1"/>
  <c r="P67" i="1"/>
  <c r="P70" i="1"/>
  <c r="P71" i="1"/>
  <c r="P73" i="1"/>
  <c r="P74" i="1"/>
  <c r="P75" i="1"/>
  <c r="P76" i="1"/>
  <c r="P78" i="1"/>
  <c r="P79" i="1"/>
  <c r="P80" i="1"/>
  <c r="P85" i="1"/>
  <c r="P86" i="1"/>
  <c r="P87" i="1"/>
  <c r="P88" i="1"/>
  <c r="P89" i="1"/>
  <c r="P90" i="1"/>
  <c r="P92" i="1"/>
  <c r="P93" i="1"/>
  <c r="P94" i="1"/>
  <c r="P96" i="1"/>
  <c r="P98" i="1"/>
  <c r="P99" i="1"/>
  <c r="P100" i="1"/>
  <c r="P101" i="1"/>
  <c r="P102" i="1"/>
  <c r="P103" i="1"/>
  <c r="P104" i="1"/>
  <c r="P105" i="1"/>
  <c r="P106" i="1"/>
  <c r="P107" i="1"/>
  <c r="P108" i="1"/>
  <c r="P109" i="1"/>
  <c r="P110" i="1"/>
  <c r="P113" i="1"/>
  <c r="P115" i="1"/>
  <c r="P116" i="1"/>
  <c r="P117" i="1"/>
  <c r="P118" i="1"/>
  <c r="P120" i="1"/>
  <c r="P121" i="1"/>
  <c r="P122" i="1"/>
  <c r="P123" i="1"/>
  <c r="P124" i="1"/>
  <c r="P136" i="1"/>
  <c r="P223" i="1"/>
  <c r="P227" i="1"/>
  <c r="P235" i="1"/>
  <c r="P236" i="1"/>
  <c r="P237" i="1"/>
  <c r="P238" i="1"/>
  <c r="P239" i="1"/>
  <c r="P240" i="1"/>
  <c r="P241" i="1"/>
  <c r="P242" i="1"/>
  <c r="P243" i="1"/>
  <c r="P244" i="1"/>
  <c r="P245" i="1"/>
  <c r="P246" i="1"/>
  <c r="P247" i="1"/>
  <c r="P248" i="1"/>
  <c r="P249" i="1"/>
  <c r="P250" i="1"/>
  <c r="P251" i="1"/>
  <c r="P252" i="1"/>
  <c r="P256" i="1"/>
  <c r="P257" i="1"/>
  <c r="P290" i="1"/>
  <c r="Q373" i="1"/>
  <c r="Q372" i="1"/>
  <c r="Q298" i="1"/>
  <c r="Q300" i="1"/>
  <c r="Q301" i="1"/>
  <c r="Q303" i="1"/>
  <c r="Q305" i="1"/>
  <c r="Q306" i="1"/>
  <c r="Q314" i="1"/>
  <c r="Q316" i="1"/>
  <c r="Q317" i="1"/>
  <c r="Q319" i="1"/>
  <c r="Q321" i="1"/>
  <c r="Q322" i="1"/>
  <c r="Q323" i="1"/>
  <c r="Q325" i="1"/>
  <c r="Q327" i="1"/>
  <c r="Q328" i="1"/>
  <c r="Q330" i="1"/>
  <c r="Q332" i="1"/>
  <c r="Q333" i="1"/>
  <c r="Q334" i="1"/>
  <c r="Q336" i="1"/>
  <c r="Q338" i="1"/>
  <c r="Q339" i="1"/>
  <c r="Q340" i="1"/>
  <c r="Q342" i="1"/>
  <c r="Q344" i="1"/>
  <c r="Q346" i="1"/>
  <c r="Q347" i="1"/>
  <c r="Q350" i="1"/>
  <c r="Q351" i="1"/>
  <c r="Q352" i="1"/>
  <c r="Q296" i="1"/>
  <c r="Q219"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126" i="1"/>
  <c r="Q353" i="1"/>
  <c r="Q355" i="1"/>
  <c r="Q357" i="1"/>
  <c r="Q359" i="1"/>
  <c r="Q361" i="1"/>
  <c r="Q363" i="1"/>
  <c r="Q365" i="1"/>
  <c r="Q367" i="1"/>
  <c r="Q369" i="1"/>
  <c r="Q371" i="1"/>
  <c r="O373" i="1"/>
  <c r="O372" i="1"/>
  <c r="O298" i="1"/>
  <c r="O300" i="1"/>
  <c r="O301" i="1"/>
  <c r="O303" i="1"/>
  <c r="O305" i="1"/>
  <c r="O306" i="1"/>
  <c r="O314" i="1"/>
  <c r="O316" i="1"/>
  <c r="O317" i="1"/>
  <c r="O319" i="1"/>
  <c r="O321" i="1"/>
  <c r="O322" i="1"/>
  <c r="O323" i="1"/>
  <c r="O325" i="1"/>
  <c r="O327" i="1"/>
  <c r="O328" i="1"/>
  <c r="O330" i="1"/>
  <c r="O332" i="1"/>
  <c r="O333" i="1"/>
  <c r="O334" i="1"/>
  <c r="O336" i="1"/>
  <c r="O338" i="1"/>
  <c r="O339" i="1"/>
  <c r="O340" i="1"/>
  <c r="O342" i="1"/>
  <c r="O344" i="1"/>
  <c r="O346" i="1"/>
  <c r="O347" i="1"/>
  <c r="O350" i="1"/>
  <c r="O351" i="1"/>
  <c r="O352" i="1"/>
  <c r="O296" i="1"/>
  <c r="M372" i="1"/>
  <c r="M373" i="1"/>
  <c r="L314" i="1"/>
  <c r="L316" i="1"/>
  <c r="L317" i="1"/>
  <c r="L319" i="1"/>
  <c r="L321" i="1"/>
  <c r="L322" i="1"/>
  <c r="L323" i="1"/>
  <c r="L325" i="1"/>
  <c r="L327" i="1"/>
  <c r="L328" i="1"/>
  <c r="L330" i="1"/>
  <c r="L332" i="1"/>
  <c r="L333" i="1"/>
  <c r="L334" i="1"/>
  <c r="L336" i="1"/>
  <c r="L338" i="1"/>
  <c r="L339" i="1"/>
  <c r="L340" i="1"/>
  <c r="L342" i="1"/>
  <c r="L344" i="1"/>
  <c r="L346" i="1"/>
  <c r="L347" i="1"/>
  <c r="L350" i="1"/>
  <c r="L351" i="1"/>
  <c r="L352" i="1"/>
  <c r="L372" i="1"/>
  <c r="L373" i="1"/>
  <c r="L298" i="1"/>
  <c r="L300" i="1"/>
  <c r="L301" i="1"/>
  <c r="L303" i="1"/>
  <c r="L305" i="1"/>
  <c r="L306" i="1"/>
  <c r="L296" i="1"/>
  <c r="J321" i="1"/>
  <c r="J314" i="1"/>
  <c r="J316" i="1"/>
  <c r="J317" i="1"/>
  <c r="J319" i="1"/>
  <c r="J322" i="1"/>
  <c r="J323" i="1"/>
  <c r="J325" i="1"/>
  <c r="J327" i="1"/>
  <c r="J328" i="1"/>
  <c r="J330" i="1"/>
  <c r="J332" i="1"/>
  <c r="J333" i="1"/>
  <c r="J334" i="1"/>
  <c r="J336" i="1"/>
  <c r="J338" i="1"/>
  <c r="J339" i="1"/>
  <c r="J340" i="1"/>
  <c r="J342" i="1"/>
  <c r="J344" i="1"/>
  <c r="J346" i="1"/>
  <c r="J347" i="1"/>
  <c r="J350" i="1"/>
  <c r="J351" i="1"/>
  <c r="J352" i="1"/>
  <c r="J372" i="1"/>
  <c r="J298" i="1"/>
  <c r="J300" i="1"/>
  <c r="J301" i="1"/>
  <c r="J303" i="1"/>
  <c r="J305" i="1"/>
  <c r="J306" i="1"/>
  <c r="J296" i="1"/>
  <c r="G303" i="1"/>
  <c r="G305" i="1"/>
  <c r="G306" i="1"/>
  <c r="G314" i="1"/>
  <c r="G316" i="1"/>
  <c r="G317" i="1"/>
  <c r="G319" i="1"/>
  <c r="G321" i="1"/>
  <c r="G322" i="1"/>
  <c r="G323" i="1"/>
  <c r="G325" i="1"/>
  <c r="G327" i="1"/>
  <c r="G328" i="1"/>
  <c r="G330" i="1"/>
  <c r="G332" i="1"/>
  <c r="G333" i="1"/>
  <c r="G334" i="1"/>
  <c r="G336" i="1"/>
  <c r="G338" i="1"/>
  <c r="G339" i="1"/>
  <c r="G340" i="1"/>
  <c r="G342" i="1"/>
  <c r="G344" i="1"/>
  <c r="G346" i="1"/>
  <c r="G347" i="1"/>
  <c r="G350" i="1"/>
  <c r="G351" i="1"/>
  <c r="G352" i="1"/>
  <c r="G372" i="1"/>
  <c r="G373" i="1"/>
  <c r="G298" i="1"/>
  <c r="G300" i="1"/>
  <c r="G301" i="1"/>
  <c r="G296" i="1"/>
  <c r="S349" i="1"/>
  <c r="S341" i="1"/>
  <c r="S331" i="1"/>
  <c r="S326" i="1"/>
  <c r="S320" i="1"/>
  <c r="S317" i="1"/>
  <c r="S305" i="1"/>
  <c r="S304" i="1"/>
  <c r="S301" i="1"/>
  <c r="S295" i="1"/>
  <c r="S291" i="1"/>
  <c r="AJ10" i="1"/>
  <c r="AJ11" i="1"/>
  <c r="AJ12" i="1"/>
  <c r="AJ13" i="1"/>
  <c r="AJ14" i="1"/>
  <c r="AJ15" i="1"/>
  <c r="AJ16" i="1"/>
  <c r="AJ17" i="1"/>
  <c r="AJ18" i="1"/>
  <c r="AJ19" i="1"/>
  <c r="AJ20" i="1"/>
  <c r="AJ21" i="1"/>
  <c r="AJ22" i="1"/>
  <c r="AJ23" i="1"/>
  <c r="AJ24" i="1"/>
  <c r="AJ25" i="1"/>
  <c r="AJ26"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3" i="1"/>
  <c r="AJ114" i="1"/>
  <c r="AJ115" i="1"/>
  <c r="AJ116" i="1"/>
  <c r="AJ117" i="1"/>
  <c r="AJ118" i="1"/>
  <c r="AJ119" i="1"/>
  <c r="AJ120" i="1"/>
  <c r="AJ121" i="1"/>
  <c r="AJ122" i="1"/>
  <c r="AJ123" i="1"/>
  <c r="AJ124" i="1"/>
  <c r="AJ125" i="1"/>
  <c r="AJ126"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4" i="1"/>
  <c r="AJ265" i="1"/>
  <c r="AJ266" i="1"/>
  <c r="AJ267" i="1"/>
  <c r="AJ268" i="1"/>
  <c r="AJ269" i="1"/>
  <c r="AJ270" i="1"/>
  <c r="AJ271" i="1"/>
  <c r="AJ272" i="1"/>
  <c r="AJ273" i="1"/>
  <c r="AJ274" i="1"/>
  <c r="AJ275" i="1"/>
  <c r="AJ276" i="1"/>
  <c r="AJ277" i="1"/>
  <c r="AJ278" i="1"/>
  <c r="AJ279" i="1"/>
  <c r="AJ280" i="1"/>
  <c r="AJ281" i="1"/>
  <c r="AJ282" i="1"/>
  <c r="AJ283" i="1"/>
  <c r="AJ284" i="1"/>
  <c r="AJ288" i="1"/>
  <c r="AJ289" i="1"/>
  <c r="AJ290" i="1"/>
  <c r="AJ9" i="1"/>
  <c r="AD258" i="1"/>
  <c r="AD259" i="1"/>
  <c r="AD264" i="1"/>
  <c r="AD265" i="1"/>
  <c r="AD266" i="1"/>
  <c r="AD267" i="1"/>
  <c r="AD268" i="1"/>
  <c r="AD269" i="1"/>
  <c r="AD270" i="1"/>
  <c r="AD271" i="1"/>
  <c r="AD272" i="1"/>
  <c r="AD273" i="1"/>
  <c r="AD274" i="1"/>
  <c r="AD275" i="1"/>
  <c r="AD276" i="1"/>
  <c r="AD277" i="1"/>
  <c r="AD278" i="1"/>
  <c r="AD279" i="1"/>
  <c r="AD280" i="1"/>
  <c r="AD281" i="1"/>
  <c r="AD282" i="1"/>
  <c r="AD284" i="1"/>
  <c r="AD288" i="1"/>
  <c r="AD289" i="1"/>
  <c r="AD290" i="1"/>
  <c r="AG259" i="1"/>
  <c r="AG264" i="1"/>
  <c r="AG265" i="1"/>
  <c r="AG266" i="1"/>
  <c r="AG267" i="1"/>
  <c r="AG268" i="1"/>
  <c r="AG269" i="1"/>
  <c r="AG270" i="1"/>
  <c r="AG271" i="1"/>
  <c r="AG272" i="1"/>
  <c r="AG273" i="1"/>
  <c r="AG274" i="1"/>
  <c r="AG275" i="1"/>
  <c r="AG276" i="1"/>
  <c r="AG277" i="1"/>
  <c r="AG278" i="1"/>
  <c r="AG279" i="1"/>
  <c r="AG280" i="1"/>
  <c r="AG281" i="1"/>
  <c r="AG282" i="1"/>
  <c r="AG283" i="1"/>
  <c r="AG284" i="1"/>
  <c r="AG288" i="1"/>
  <c r="AG289" i="1"/>
  <c r="AG290" i="1"/>
  <c r="AG258" i="1"/>
  <c r="AE259" i="1"/>
  <c r="AE264" i="1"/>
  <c r="AE265" i="1"/>
  <c r="AE266" i="1"/>
  <c r="AE267" i="1"/>
  <c r="AE268" i="1"/>
  <c r="AE269" i="1"/>
  <c r="AE270" i="1"/>
  <c r="AE271" i="1"/>
  <c r="AE272" i="1"/>
  <c r="AE273" i="1"/>
  <c r="AE274" i="1"/>
  <c r="AE275" i="1"/>
  <c r="AE276" i="1"/>
  <c r="AE277" i="1"/>
  <c r="AE278" i="1"/>
  <c r="AE279" i="1"/>
  <c r="AE280" i="1"/>
  <c r="AE281" i="1"/>
  <c r="AE282" i="1"/>
  <c r="AE283" i="1"/>
  <c r="AE284" i="1"/>
  <c r="AE288" i="1"/>
  <c r="AE289" i="1"/>
  <c r="AE290" i="1"/>
  <c r="AE258" i="1"/>
  <c r="AA289" i="1"/>
  <c r="Z9" i="1"/>
  <c r="T258" i="1"/>
  <c r="T259" i="1"/>
  <c r="T264" i="1"/>
  <c r="T265" i="1"/>
  <c r="T266" i="1"/>
  <c r="T267" i="1"/>
  <c r="T268" i="1"/>
  <c r="T269" i="1"/>
  <c r="T270" i="1"/>
  <c r="T271" i="1"/>
  <c r="T272" i="1"/>
  <c r="T273" i="1"/>
  <c r="T274" i="1"/>
  <c r="T275" i="1"/>
  <c r="T276" i="1"/>
  <c r="T277" i="1"/>
  <c r="T278" i="1"/>
  <c r="T279" i="1"/>
  <c r="T280" i="1"/>
  <c r="T281" i="1"/>
  <c r="T282" i="1"/>
  <c r="T283" i="1"/>
  <c r="T284" i="1"/>
  <c r="T288" i="1"/>
  <c r="T289" i="1"/>
  <c r="T290" i="1"/>
  <c r="J9" i="1"/>
  <c r="L9" i="1"/>
  <c r="O9" i="1" s="1"/>
  <c r="AD9" i="1"/>
  <c r="AH9" i="1"/>
  <c r="AI9" i="1"/>
  <c r="L10" i="1"/>
  <c r="O10" i="1" s="1"/>
  <c r="T10" i="1"/>
  <c r="Z10" i="1"/>
  <c r="AD10" i="1"/>
  <c r="AH10" i="1"/>
  <c r="AI10" i="1"/>
  <c r="J11" i="1"/>
  <c r="L11" i="1"/>
  <c r="O11" i="1" s="1"/>
  <c r="T11" i="1"/>
  <c r="Z11" i="1"/>
  <c r="AD11" i="1"/>
  <c r="AH11" i="1"/>
  <c r="AI11" i="1"/>
  <c r="J12" i="1"/>
  <c r="L12" i="1"/>
  <c r="O12" i="1" s="1"/>
  <c r="T12" i="1"/>
  <c r="Z12" i="1"/>
  <c r="AD12" i="1"/>
  <c r="AH12" i="1"/>
  <c r="AI12" i="1"/>
  <c r="J13" i="1"/>
  <c r="L13" i="1"/>
  <c r="O13" i="1" s="1"/>
  <c r="Z13" i="1"/>
  <c r="AD13" i="1"/>
  <c r="AH13" i="1"/>
  <c r="AI13" i="1"/>
  <c r="J14" i="1"/>
  <c r="L14" i="1"/>
  <c r="O14" i="1" s="1"/>
  <c r="T14" i="1"/>
  <c r="Z14" i="1"/>
  <c r="AD14" i="1"/>
  <c r="AH14" i="1"/>
  <c r="AI14" i="1"/>
  <c r="J15" i="1"/>
  <c r="L15" i="1"/>
  <c r="O15" i="1" s="1"/>
  <c r="T15" i="1"/>
  <c r="Z15" i="1"/>
  <c r="AD15" i="1"/>
  <c r="AH15" i="1"/>
  <c r="AI15" i="1"/>
  <c r="J16" i="1"/>
  <c r="L16" i="1"/>
  <c r="O16" i="1" s="1"/>
  <c r="T16" i="1"/>
  <c r="Z16" i="1"/>
  <c r="AD16" i="1"/>
  <c r="AH16" i="1"/>
  <c r="AI16" i="1"/>
  <c r="J17" i="1"/>
  <c r="L17" i="1"/>
  <c r="O17" i="1" s="1"/>
  <c r="T17" i="1"/>
  <c r="Z17" i="1"/>
  <c r="AD17" i="1"/>
  <c r="AH17" i="1"/>
  <c r="AI17" i="1"/>
  <c r="J18" i="1"/>
  <c r="L18" i="1"/>
  <c r="O18" i="1" s="1"/>
  <c r="T18" i="1"/>
  <c r="Z18" i="1"/>
  <c r="AD18" i="1"/>
  <c r="AH18" i="1"/>
  <c r="AI18" i="1"/>
  <c r="J19" i="1"/>
  <c r="L19" i="1"/>
  <c r="O19" i="1" s="1"/>
  <c r="T19" i="1"/>
  <c r="Z19" i="1"/>
  <c r="AD19" i="1"/>
  <c r="AH19" i="1"/>
  <c r="AI19" i="1"/>
  <c r="J20" i="1"/>
  <c r="L20" i="1"/>
  <c r="O20" i="1" s="1"/>
  <c r="T20" i="1"/>
  <c r="Z20" i="1"/>
  <c r="AD20" i="1"/>
  <c r="AH20" i="1"/>
  <c r="AI20" i="1"/>
  <c r="J21" i="1"/>
  <c r="L21" i="1"/>
  <c r="O21" i="1" s="1"/>
  <c r="T21" i="1"/>
  <c r="Z21" i="1"/>
  <c r="AD21" i="1"/>
  <c r="AH21" i="1"/>
  <c r="AI21" i="1"/>
  <c r="J22" i="1"/>
  <c r="L22" i="1"/>
  <c r="O22" i="1" s="1"/>
  <c r="T22" i="1"/>
  <c r="Z22" i="1"/>
  <c r="AD22" i="1"/>
  <c r="AH22" i="1"/>
  <c r="AI22" i="1"/>
  <c r="J23" i="1"/>
  <c r="L23" i="1"/>
  <c r="O23" i="1" s="1"/>
  <c r="T23" i="1"/>
  <c r="Z23" i="1"/>
  <c r="AD23" i="1"/>
  <c r="AH23" i="1"/>
  <c r="AI23" i="1"/>
  <c r="J24" i="1"/>
  <c r="L24" i="1"/>
  <c r="O24" i="1" s="1"/>
  <c r="T24" i="1"/>
  <c r="Z24" i="1"/>
  <c r="AD24" i="1"/>
  <c r="AH24" i="1"/>
  <c r="AI24" i="1"/>
  <c r="J25" i="1"/>
  <c r="L25" i="1"/>
  <c r="O25" i="1" s="1"/>
  <c r="T25" i="1"/>
  <c r="Z25" i="1"/>
  <c r="AD25" i="1"/>
  <c r="AH25" i="1"/>
  <c r="AI25" i="1"/>
  <c r="J26" i="1"/>
  <c r="L26" i="1"/>
  <c r="O26" i="1" s="1"/>
  <c r="T26" i="1"/>
  <c r="Z26" i="1"/>
  <c r="AD26" i="1"/>
  <c r="AH26" i="1"/>
  <c r="AI26" i="1"/>
  <c r="J28" i="1"/>
  <c r="L28" i="1"/>
  <c r="O28" i="1" s="1"/>
  <c r="T28" i="1"/>
  <c r="Z28" i="1"/>
  <c r="AD28" i="1"/>
  <c r="AH28" i="1"/>
  <c r="AI28" i="1"/>
  <c r="J29" i="1"/>
  <c r="L29" i="1"/>
  <c r="O29" i="1" s="1"/>
  <c r="T29" i="1"/>
  <c r="Z29" i="1"/>
  <c r="AD29" i="1"/>
  <c r="AH29" i="1"/>
  <c r="AI29" i="1"/>
  <c r="J30" i="1"/>
  <c r="L30" i="1"/>
  <c r="O30" i="1" s="1"/>
  <c r="T30" i="1"/>
  <c r="Z30" i="1"/>
  <c r="AD30" i="1"/>
  <c r="AH30" i="1"/>
  <c r="AI30" i="1"/>
  <c r="J31" i="1"/>
  <c r="L31" i="1"/>
  <c r="O31" i="1" s="1"/>
  <c r="T31" i="1"/>
  <c r="Z31" i="1"/>
  <c r="AD31" i="1"/>
  <c r="AH31" i="1"/>
  <c r="AI31" i="1"/>
  <c r="J32" i="1"/>
  <c r="L32" i="1"/>
  <c r="O32" i="1" s="1"/>
  <c r="T32" i="1"/>
  <c r="Z32" i="1"/>
  <c r="AD32" i="1"/>
  <c r="AH32" i="1"/>
  <c r="AI32" i="1"/>
  <c r="J33" i="1"/>
  <c r="L33" i="1"/>
  <c r="O33" i="1" s="1"/>
  <c r="T33" i="1"/>
  <c r="Z33" i="1"/>
  <c r="AD33" i="1"/>
  <c r="AH33" i="1"/>
  <c r="AI33" i="1"/>
  <c r="J34" i="1"/>
  <c r="L34" i="1"/>
  <c r="O34" i="1" s="1"/>
  <c r="T34" i="1"/>
  <c r="Z34" i="1"/>
  <c r="AD34" i="1"/>
  <c r="AH34" i="1"/>
  <c r="AI34" i="1"/>
  <c r="J35" i="1"/>
  <c r="L35" i="1"/>
  <c r="O35" i="1" s="1"/>
  <c r="T35" i="1"/>
  <c r="Z35" i="1"/>
  <c r="AD35" i="1"/>
  <c r="AH35" i="1"/>
  <c r="AI35" i="1"/>
  <c r="J36" i="1"/>
  <c r="L36" i="1"/>
  <c r="O36" i="1" s="1"/>
  <c r="T36" i="1"/>
  <c r="Z36" i="1"/>
  <c r="AD36" i="1"/>
  <c r="AH36" i="1"/>
  <c r="AI36" i="1"/>
  <c r="J37" i="1"/>
  <c r="L37" i="1"/>
  <c r="O37" i="1" s="1"/>
  <c r="T37" i="1"/>
  <c r="Z37" i="1"/>
  <c r="AD37" i="1"/>
  <c r="AH37" i="1"/>
  <c r="AI37" i="1"/>
  <c r="J38" i="1"/>
  <c r="L38" i="1"/>
  <c r="O38" i="1" s="1"/>
  <c r="T38" i="1"/>
  <c r="Z38" i="1"/>
  <c r="AD38" i="1"/>
  <c r="AH38" i="1"/>
  <c r="AI38" i="1"/>
  <c r="J39" i="1"/>
  <c r="L39" i="1"/>
  <c r="O39" i="1" s="1"/>
  <c r="T39" i="1"/>
  <c r="Z39" i="1"/>
  <c r="AD39" i="1"/>
  <c r="AH39" i="1"/>
  <c r="AI39" i="1"/>
  <c r="J40" i="1"/>
  <c r="L40" i="1"/>
  <c r="O40" i="1" s="1"/>
  <c r="T40" i="1"/>
  <c r="Z40" i="1"/>
  <c r="AD40" i="1"/>
  <c r="AH40" i="1"/>
  <c r="AI40" i="1"/>
  <c r="J41" i="1"/>
  <c r="L41" i="1"/>
  <c r="O41" i="1" s="1"/>
  <c r="T41" i="1"/>
  <c r="Z41" i="1"/>
  <c r="AD41" i="1"/>
  <c r="AH41" i="1"/>
  <c r="AI41" i="1"/>
  <c r="J42" i="1"/>
  <c r="L42" i="1"/>
  <c r="O42" i="1" s="1"/>
  <c r="T42" i="1"/>
  <c r="Z42" i="1"/>
  <c r="AD42" i="1"/>
  <c r="AH42" i="1"/>
  <c r="AI42" i="1"/>
  <c r="J43" i="1"/>
  <c r="L43" i="1"/>
  <c r="O43" i="1" s="1"/>
  <c r="T43" i="1"/>
  <c r="Z43" i="1"/>
  <c r="AD43" i="1"/>
  <c r="AH43" i="1"/>
  <c r="AI43" i="1"/>
  <c r="J44" i="1"/>
  <c r="L44" i="1"/>
  <c r="O44" i="1" s="1"/>
  <c r="T44" i="1"/>
  <c r="Z44" i="1"/>
  <c r="AD44" i="1"/>
  <c r="AH44" i="1"/>
  <c r="AI44" i="1"/>
  <c r="J45" i="1"/>
  <c r="L45" i="1"/>
  <c r="O45" i="1" s="1"/>
  <c r="T45" i="1"/>
  <c r="Z45" i="1"/>
  <c r="AD45" i="1"/>
  <c r="AH45" i="1"/>
  <c r="AI45" i="1"/>
  <c r="J46" i="1"/>
  <c r="L46" i="1"/>
  <c r="O46" i="1" s="1"/>
  <c r="T46" i="1"/>
  <c r="Z46" i="1"/>
  <c r="AD46" i="1"/>
  <c r="AH46" i="1"/>
  <c r="AI46" i="1"/>
  <c r="J47" i="1"/>
  <c r="L47" i="1"/>
  <c r="O47" i="1" s="1"/>
  <c r="T47" i="1"/>
  <c r="Z47" i="1"/>
  <c r="AD47" i="1"/>
  <c r="AH47" i="1"/>
  <c r="AI47" i="1"/>
  <c r="J48" i="1"/>
  <c r="L48" i="1"/>
  <c r="O48" i="1" s="1"/>
  <c r="T48" i="1"/>
  <c r="Z48" i="1"/>
  <c r="AD48" i="1"/>
  <c r="AH48" i="1"/>
  <c r="AI48" i="1"/>
  <c r="J49" i="1"/>
  <c r="L49" i="1"/>
  <c r="O49" i="1" s="1"/>
  <c r="T49" i="1"/>
  <c r="Z49" i="1"/>
  <c r="AD49" i="1"/>
  <c r="AH49" i="1"/>
  <c r="AI49" i="1"/>
  <c r="J50" i="1"/>
  <c r="L50" i="1"/>
  <c r="O50" i="1" s="1"/>
  <c r="T50" i="1"/>
  <c r="Z50" i="1"/>
  <c r="AD50" i="1"/>
  <c r="AH50" i="1"/>
  <c r="AI50" i="1"/>
  <c r="J51" i="1"/>
  <c r="L51" i="1"/>
  <c r="O51" i="1" s="1"/>
  <c r="T51" i="1"/>
  <c r="Z51" i="1"/>
  <c r="AD51" i="1"/>
  <c r="AH51" i="1"/>
  <c r="AI51" i="1"/>
  <c r="J52" i="1"/>
  <c r="L52" i="1"/>
  <c r="O52" i="1" s="1"/>
  <c r="T52" i="1"/>
  <c r="Z52" i="1"/>
  <c r="AD52" i="1"/>
  <c r="AH52" i="1"/>
  <c r="AI52" i="1"/>
  <c r="J53" i="1"/>
  <c r="L53" i="1"/>
  <c r="O53" i="1" s="1"/>
  <c r="T53" i="1"/>
  <c r="Z53" i="1"/>
  <c r="AD53" i="1"/>
  <c r="AH53" i="1"/>
  <c r="AI53" i="1"/>
  <c r="J54" i="1"/>
  <c r="L54" i="1"/>
  <c r="O54" i="1" s="1"/>
  <c r="T54" i="1"/>
  <c r="Z54" i="1"/>
  <c r="AD54" i="1"/>
  <c r="AH54" i="1"/>
  <c r="AI54" i="1"/>
  <c r="J55" i="1"/>
  <c r="L55" i="1"/>
  <c r="O55" i="1" s="1"/>
  <c r="T55" i="1"/>
  <c r="Z55" i="1"/>
  <c r="AD55" i="1"/>
  <c r="AH55" i="1"/>
  <c r="AI55" i="1"/>
  <c r="J56" i="1"/>
  <c r="L56" i="1"/>
  <c r="O56" i="1" s="1"/>
  <c r="T56" i="1"/>
  <c r="Z56" i="1"/>
  <c r="AD56" i="1"/>
  <c r="AH56" i="1"/>
  <c r="AI56" i="1"/>
  <c r="J57" i="1"/>
  <c r="L57" i="1"/>
  <c r="O57" i="1" s="1"/>
  <c r="T57" i="1"/>
  <c r="Z57" i="1"/>
  <c r="AD57" i="1"/>
  <c r="AH57" i="1"/>
  <c r="AI57" i="1"/>
  <c r="J58" i="1"/>
  <c r="L58" i="1"/>
  <c r="O58" i="1" s="1"/>
  <c r="T58" i="1"/>
  <c r="Z58" i="1"/>
  <c r="AD58" i="1"/>
  <c r="AH58" i="1"/>
  <c r="AI58" i="1"/>
  <c r="J59" i="1"/>
  <c r="L59" i="1"/>
  <c r="O59" i="1" s="1"/>
  <c r="T59" i="1"/>
  <c r="Z59" i="1"/>
  <c r="AD59" i="1"/>
  <c r="AH59" i="1"/>
  <c r="AI59" i="1"/>
  <c r="J60" i="1"/>
  <c r="L60" i="1"/>
  <c r="O60" i="1" s="1"/>
  <c r="T60" i="1"/>
  <c r="Z60" i="1"/>
  <c r="AD60" i="1"/>
  <c r="AH60" i="1"/>
  <c r="AI60" i="1"/>
  <c r="J61" i="1"/>
  <c r="L61" i="1"/>
  <c r="O61" i="1" s="1"/>
  <c r="T61" i="1"/>
  <c r="Z61" i="1"/>
  <c r="AD61" i="1"/>
  <c r="AH61" i="1"/>
  <c r="AI61" i="1"/>
  <c r="J62" i="1"/>
  <c r="L62" i="1"/>
  <c r="O62" i="1" s="1"/>
  <c r="T62" i="1"/>
  <c r="Z62" i="1"/>
  <c r="AD62" i="1"/>
  <c r="AH62" i="1"/>
  <c r="AI62" i="1"/>
  <c r="J63" i="1"/>
  <c r="L63" i="1"/>
  <c r="O63" i="1" s="1"/>
  <c r="T63" i="1"/>
  <c r="Z63" i="1"/>
  <c r="AD63" i="1"/>
  <c r="AH63" i="1"/>
  <c r="AI63" i="1"/>
  <c r="J64" i="1"/>
  <c r="L64" i="1"/>
  <c r="O64" i="1" s="1"/>
  <c r="T64" i="1"/>
  <c r="Z64" i="1"/>
  <c r="AD64" i="1"/>
  <c r="AH64" i="1"/>
  <c r="AI64" i="1"/>
  <c r="J65" i="1"/>
  <c r="L65" i="1"/>
  <c r="O65" i="1" s="1"/>
  <c r="T65" i="1"/>
  <c r="Z65" i="1"/>
  <c r="AD65" i="1"/>
  <c r="AH65" i="1"/>
  <c r="AI65" i="1"/>
  <c r="J66" i="1"/>
  <c r="L66" i="1"/>
  <c r="O66" i="1" s="1"/>
  <c r="T66" i="1"/>
  <c r="Z66" i="1"/>
  <c r="AD66" i="1"/>
  <c r="AH66" i="1"/>
  <c r="AI66" i="1"/>
  <c r="J67" i="1"/>
  <c r="L67" i="1"/>
  <c r="O67" i="1" s="1"/>
  <c r="T67" i="1"/>
  <c r="Z67" i="1"/>
  <c r="AD67" i="1"/>
  <c r="AH67" i="1"/>
  <c r="AI67" i="1"/>
  <c r="J68" i="1"/>
  <c r="L68" i="1"/>
  <c r="O68" i="1" s="1"/>
  <c r="T68" i="1"/>
  <c r="Z68" i="1"/>
  <c r="AD68" i="1"/>
  <c r="AH68" i="1"/>
  <c r="AI68" i="1"/>
  <c r="J69" i="1"/>
  <c r="L69" i="1"/>
  <c r="O69" i="1" s="1"/>
  <c r="T69" i="1"/>
  <c r="Z69" i="1"/>
  <c r="AD69" i="1"/>
  <c r="AH69" i="1"/>
  <c r="AI69" i="1"/>
  <c r="J70" i="1"/>
  <c r="L70" i="1"/>
  <c r="O70" i="1" s="1"/>
  <c r="T70" i="1"/>
  <c r="Z70" i="1"/>
  <c r="AD70" i="1"/>
  <c r="AH70" i="1"/>
  <c r="AI70" i="1"/>
  <c r="J71" i="1"/>
  <c r="L71" i="1"/>
  <c r="O71" i="1" s="1"/>
  <c r="T71" i="1"/>
  <c r="Z71" i="1"/>
  <c r="AD71" i="1"/>
  <c r="AH71" i="1"/>
  <c r="AI71" i="1"/>
  <c r="J73" i="1"/>
  <c r="L73" i="1"/>
  <c r="O73" i="1" s="1"/>
  <c r="T73" i="1"/>
  <c r="Z73" i="1"/>
  <c r="AD73" i="1"/>
  <c r="AH73" i="1"/>
  <c r="AI73" i="1"/>
  <c r="J74" i="1"/>
  <c r="L74" i="1"/>
  <c r="O74" i="1" s="1"/>
  <c r="T74" i="1"/>
  <c r="Z74" i="1"/>
  <c r="AD74" i="1"/>
  <c r="AH74" i="1"/>
  <c r="AI74" i="1"/>
  <c r="J75" i="1"/>
  <c r="L75" i="1"/>
  <c r="O75" i="1" s="1"/>
  <c r="T75" i="1"/>
  <c r="Z75" i="1"/>
  <c r="AD75" i="1"/>
  <c r="AH75" i="1"/>
  <c r="AI75" i="1"/>
  <c r="J76" i="1"/>
  <c r="L76" i="1"/>
  <c r="O76" i="1" s="1"/>
  <c r="T76" i="1"/>
  <c r="Z76" i="1"/>
  <c r="AD76" i="1"/>
  <c r="AH76" i="1"/>
  <c r="AI76" i="1"/>
  <c r="J77" i="1"/>
  <c r="L77" i="1"/>
  <c r="O77" i="1" s="1"/>
  <c r="T77" i="1"/>
  <c r="Z77" i="1"/>
  <c r="AD77" i="1"/>
  <c r="AH77" i="1"/>
  <c r="AI77" i="1"/>
  <c r="J78" i="1"/>
  <c r="L78" i="1"/>
  <c r="O78" i="1" s="1"/>
  <c r="T78" i="1"/>
  <c r="Z78" i="1"/>
  <c r="AD78" i="1"/>
  <c r="AH78" i="1"/>
  <c r="AI78" i="1"/>
  <c r="J79" i="1"/>
  <c r="L79" i="1"/>
  <c r="O79" i="1" s="1"/>
  <c r="T79" i="1"/>
  <c r="Z79" i="1"/>
  <c r="AD79" i="1"/>
  <c r="AH79" i="1"/>
  <c r="AI79" i="1"/>
  <c r="J80" i="1"/>
  <c r="L80" i="1"/>
  <c r="O80" i="1" s="1"/>
  <c r="T80" i="1"/>
  <c r="Z80" i="1"/>
  <c r="AD80" i="1"/>
  <c r="AH80" i="1"/>
  <c r="AI80" i="1"/>
  <c r="J81" i="1"/>
  <c r="L81" i="1"/>
  <c r="O81" i="1" s="1"/>
  <c r="T81" i="1"/>
  <c r="Z81" i="1"/>
  <c r="AD81" i="1"/>
  <c r="AH81" i="1"/>
  <c r="AI81" i="1"/>
  <c r="J82" i="1"/>
  <c r="L82" i="1"/>
  <c r="O82" i="1" s="1"/>
  <c r="T82" i="1"/>
  <c r="Z82" i="1"/>
  <c r="AD82" i="1"/>
  <c r="AH82" i="1"/>
  <c r="AI82" i="1"/>
  <c r="J83" i="1"/>
  <c r="L83" i="1"/>
  <c r="O83" i="1" s="1"/>
  <c r="T83" i="1"/>
  <c r="Z83" i="1"/>
  <c r="AD83" i="1"/>
  <c r="AH83" i="1"/>
  <c r="AI83" i="1"/>
  <c r="J84" i="1"/>
  <c r="L84" i="1"/>
  <c r="O84" i="1" s="1"/>
  <c r="T84" i="1"/>
  <c r="Z84" i="1"/>
  <c r="AD84" i="1"/>
  <c r="AH84" i="1"/>
  <c r="AI84" i="1"/>
  <c r="J85" i="1"/>
  <c r="L85" i="1"/>
  <c r="O85" i="1" s="1"/>
  <c r="T85" i="1"/>
  <c r="Z85" i="1"/>
  <c r="AD85" i="1"/>
  <c r="AH85" i="1"/>
  <c r="AI85" i="1"/>
  <c r="J86" i="1"/>
  <c r="L86" i="1"/>
  <c r="O86" i="1" s="1"/>
  <c r="T86" i="1"/>
  <c r="Z86" i="1"/>
  <c r="AD86" i="1"/>
  <c r="AH86" i="1"/>
  <c r="AI86" i="1"/>
  <c r="J87" i="1"/>
  <c r="L87" i="1"/>
  <c r="O87" i="1" s="1"/>
  <c r="T87" i="1"/>
  <c r="Z87" i="1"/>
  <c r="AD87" i="1"/>
  <c r="AH87" i="1"/>
  <c r="AI87" i="1"/>
  <c r="J88" i="1"/>
  <c r="L88" i="1"/>
  <c r="O88" i="1" s="1"/>
  <c r="T88" i="1"/>
  <c r="Z88" i="1"/>
  <c r="AD88" i="1"/>
  <c r="AH88" i="1"/>
  <c r="AI88" i="1"/>
  <c r="J89" i="1"/>
  <c r="L89" i="1"/>
  <c r="O89" i="1" s="1"/>
  <c r="T89" i="1"/>
  <c r="Z89" i="1"/>
  <c r="AD89" i="1"/>
  <c r="AH89" i="1"/>
  <c r="AI89" i="1"/>
  <c r="J90" i="1"/>
  <c r="L90" i="1"/>
  <c r="O90" i="1" s="1"/>
  <c r="T90" i="1"/>
  <c r="Z90" i="1"/>
  <c r="AD90" i="1"/>
  <c r="AH90" i="1"/>
  <c r="AI90" i="1"/>
  <c r="J91" i="1"/>
  <c r="L91" i="1"/>
  <c r="O91" i="1" s="1"/>
  <c r="T91" i="1"/>
  <c r="Z91" i="1"/>
  <c r="AD91" i="1"/>
  <c r="AH91" i="1"/>
  <c r="AI91" i="1"/>
  <c r="J92" i="1"/>
  <c r="L92" i="1"/>
  <c r="O92" i="1" s="1"/>
  <c r="T92" i="1"/>
  <c r="Z92" i="1"/>
  <c r="AD92" i="1"/>
  <c r="AH92" i="1"/>
  <c r="AI92" i="1"/>
  <c r="J93" i="1"/>
  <c r="L93" i="1"/>
  <c r="O93" i="1" s="1"/>
  <c r="T93" i="1"/>
  <c r="Z93" i="1"/>
  <c r="AD93" i="1"/>
  <c r="AH93" i="1"/>
  <c r="AI93" i="1"/>
  <c r="J94" i="1"/>
  <c r="L94" i="1"/>
  <c r="O94" i="1" s="1"/>
  <c r="T94" i="1"/>
  <c r="Z94" i="1"/>
  <c r="AD94" i="1"/>
  <c r="AH94" i="1"/>
  <c r="AI94" i="1"/>
  <c r="J95" i="1"/>
  <c r="L95" i="1"/>
  <c r="O95" i="1" s="1"/>
  <c r="T95" i="1"/>
  <c r="Z95" i="1"/>
  <c r="AD95" i="1"/>
  <c r="AH95" i="1"/>
  <c r="AI95" i="1"/>
  <c r="J96" i="1"/>
  <c r="L96" i="1"/>
  <c r="O96" i="1" s="1"/>
  <c r="T96" i="1"/>
  <c r="Z96" i="1"/>
  <c r="AD96" i="1"/>
  <c r="AH96" i="1"/>
  <c r="AI96" i="1"/>
  <c r="J97" i="1"/>
  <c r="L97" i="1"/>
  <c r="O97" i="1" s="1"/>
  <c r="T97" i="1"/>
  <c r="Z97" i="1"/>
  <c r="AD97" i="1"/>
  <c r="AH97" i="1"/>
  <c r="AI97" i="1"/>
  <c r="J98" i="1"/>
  <c r="L98" i="1"/>
  <c r="O98" i="1" s="1"/>
  <c r="T98" i="1"/>
  <c r="Z98" i="1"/>
  <c r="AD98" i="1"/>
  <c r="AH98" i="1"/>
  <c r="AI98" i="1"/>
  <c r="J99" i="1"/>
  <c r="L99" i="1"/>
  <c r="O99" i="1" s="1"/>
  <c r="T99" i="1"/>
  <c r="Z99" i="1"/>
  <c r="AD99" i="1"/>
  <c r="AH99" i="1"/>
  <c r="AI99" i="1"/>
  <c r="J100" i="1"/>
  <c r="L100" i="1"/>
  <c r="O100" i="1" s="1"/>
  <c r="T100" i="1"/>
  <c r="Z100" i="1"/>
  <c r="AD100" i="1"/>
  <c r="AH100" i="1"/>
  <c r="AI100" i="1"/>
  <c r="J101" i="1"/>
  <c r="L101" i="1"/>
  <c r="O101" i="1" s="1"/>
  <c r="T101" i="1"/>
  <c r="Z101" i="1"/>
  <c r="AD101" i="1"/>
  <c r="AH101" i="1"/>
  <c r="AI101" i="1"/>
  <c r="J102" i="1"/>
  <c r="L102" i="1"/>
  <c r="O102" i="1" s="1"/>
  <c r="T102" i="1"/>
  <c r="Z102" i="1"/>
  <c r="AD102" i="1"/>
  <c r="AH102" i="1"/>
  <c r="AI102" i="1"/>
  <c r="J103" i="1"/>
  <c r="L103" i="1"/>
  <c r="O103" i="1" s="1"/>
  <c r="T103" i="1"/>
  <c r="Z103" i="1"/>
  <c r="AD103" i="1"/>
  <c r="AH103" i="1"/>
  <c r="AI103" i="1"/>
  <c r="J104" i="1"/>
  <c r="L104" i="1"/>
  <c r="O104" i="1" s="1"/>
  <c r="T104" i="1"/>
  <c r="Z104" i="1"/>
  <c r="AD104" i="1"/>
  <c r="AH104" i="1"/>
  <c r="AI104" i="1"/>
  <c r="J105" i="1"/>
  <c r="L105" i="1"/>
  <c r="O105" i="1" s="1"/>
  <c r="T105" i="1"/>
  <c r="Z105" i="1"/>
  <c r="AD105" i="1"/>
  <c r="AH105" i="1"/>
  <c r="AI105" i="1"/>
  <c r="J106" i="1"/>
  <c r="L106" i="1"/>
  <c r="O106" i="1" s="1"/>
  <c r="T106" i="1"/>
  <c r="Z106" i="1"/>
  <c r="AD106" i="1"/>
  <c r="AH106" i="1"/>
  <c r="AI106" i="1"/>
  <c r="J107" i="1"/>
  <c r="L107" i="1"/>
  <c r="O107" i="1" s="1"/>
  <c r="T107" i="1"/>
  <c r="Z107" i="1"/>
  <c r="AD107" i="1"/>
  <c r="AH107" i="1"/>
  <c r="AI107" i="1"/>
  <c r="J108" i="1"/>
  <c r="L108" i="1"/>
  <c r="O108" i="1" s="1"/>
  <c r="T108" i="1"/>
  <c r="Z108" i="1"/>
  <c r="AD108" i="1"/>
  <c r="AH108" i="1"/>
  <c r="AI108" i="1"/>
  <c r="J109" i="1"/>
  <c r="L109" i="1"/>
  <c r="O109" i="1" s="1"/>
  <c r="T109" i="1"/>
  <c r="Z109" i="1"/>
  <c r="AD109" i="1"/>
  <c r="AH109" i="1"/>
  <c r="AI109" i="1"/>
  <c r="J110" i="1"/>
  <c r="L110" i="1"/>
  <c r="O110" i="1" s="1"/>
  <c r="T110" i="1"/>
  <c r="Z110" i="1"/>
  <c r="AD110" i="1"/>
  <c r="AH110" i="1"/>
  <c r="AI110" i="1"/>
  <c r="J113" i="1"/>
  <c r="L113" i="1"/>
  <c r="O113" i="1" s="1"/>
  <c r="T113" i="1"/>
  <c r="Z113" i="1"/>
  <c r="AD113" i="1"/>
  <c r="AH113" i="1"/>
  <c r="AI113" i="1"/>
  <c r="J114" i="1"/>
  <c r="L114" i="1"/>
  <c r="O114" i="1" s="1"/>
  <c r="T114" i="1"/>
  <c r="Z114" i="1"/>
  <c r="AD114" i="1"/>
  <c r="AH114" i="1"/>
  <c r="AI114" i="1"/>
  <c r="J115" i="1"/>
  <c r="L115" i="1"/>
  <c r="O115" i="1" s="1"/>
  <c r="T115" i="1"/>
  <c r="Z115" i="1"/>
  <c r="AD115" i="1"/>
  <c r="AH115" i="1"/>
  <c r="AI115" i="1"/>
  <c r="J116" i="1"/>
  <c r="L116" i="1"/>
  <c r="O116" i="1" s="1"/>
  <c r="T116" i="1"/>
  <c r="Z116" i="1"/>
  <c r="AD116" i="1"/>
  <c r="AH116" i="1"/>
  <c r="AI116" i="1"/>
  <c r="J117" i="1"/>
  <c r="L117" i="1"/>
  <c r="O117" i="1" s="1"/>
  <c r="T117" i="1"/>
  <c r="Z117" i="1"/>
  <c r="AD117" i="1"/>
  <c r="AH117" i="1"/>
  <c r="AI117" i="1"/>
  <c r="J118" i="1"/>
  <c r="L118" i="1"/>
  <c r="O118" i="1" s="1"/>
  <c r="T118" i="1"/>
  <c r="Z118" i="1"/>
  <c r="AD118" i="1"/>
  <c r="AH118" i="1"/>
  <c r="AI118" i="1"/>
  <c r="J119" i="1"/>
  <c r="L119" i="1"/>
  <c r="O119" i="1" s="1"/>
  <c r="T119" i="1"/>
  <c r="Z119" i="1"/>
  <c r="AD119" i="1"/>
  <c r="AH119" i="1"/>
  <c r="AI119" i="1"/>
  <c r="J120" i="1"/>
  <c r="L120" i="1"/>
  <c r="O120" i="1" s="1"/>
  <c r="T120" i="1"/>
  <c r="Z120" i="1"/>
  <c r="AD120" i="1"/>
  <c r="AH120" i="1"/>
  <c r="AI120" i="1"/>
  <c r="J121" i="1"/>
  <c r="L121" i="1"/>
  <c r="O121" i="1" s="1"/>
  <c r="T121" i="1"/>
  <c r="Z121" i="1"/>
  <c r="AD121" i="1"/>
  <c r="AH121" i="1"/>
  <c r="AI121" i="1"/>
  <c r="J122" i="1"/>
  <c r="L122" i="1"/>
  <c r="O122" i="1" s="1"/>
  <c r="T122" i="1"/>
  <c r="Z122" i="1"/>
  <c r="AD122" i="1"/>
  <c r="AH122" i="1"/>
  <c r="AI122" i="1"/>
  <c r="J123" i="1"/>
  <c r="L123" i="1"/>
  <c r="O123" i="1" s="1"/>
  <c r="T123" i="1"/>
  <c r="Z123" i="1"/>
  <c r="AD123" i="1"/>
  <c r="AH123" i="1"/>
  <c r="AI123" i="1"/>
  <c r="J124" i="1"/>
  <c r="L124" i="1"/>
  <c r="O124" i="1" s="1"/>
  <c r="T124" i="1"/>
  <c r="Z124" i="1"/>
  <c r="AD124" i="1"/>
  <c r="AH124" i="1"/>
  <c r="AI124" i="1"/>
  <c r="J125" i="1"/>
  <c r="L125" i="1"/>
  <c r="O125" i="1" s="1"/>
  <c r="T125" i="1"/>
  <c r="Z125" i="1"/>
  <c r="AD125" i="1"/>
  <c r="AH125" i="1"/>
  <c r="AI125" i="1"/>
  <c r="J126" i="1"/>
  <c r="L126" i="1"/>
  <c r="O126" i="1" s="1"/>
  <c r="T126" i="1"/>
  <c r="Z126" i="1"/>
  <c r="AD126" i="1"/>
  <c r="AH126" i="1"/>
  <c r="AI126" i="1"/>
  <c r="J128" i="1"/>
  <c r="L128" i="1"/>
  <c r="O128" i="1" s="1"/>
  <c r="T128" i="1"/>
  <c r="Z128" i="1"/>
  <c r="AD128" i="1"/>
  <c r="AH128" i="1"/>
  <c r="AI128" i="1"/>
  <c r="J129" i="1"/>
  <c r="L129" i="1"/>
  <c r="O129" i="1" s="1"/>
  <c r="T129" i="1"/>
  <c r="Z129" i="1"/>
  <c r="AD129" i="1"/>
  <c r="AH129" i="1"/>
  <c r="AI129" i="1"/>
  <c r="J130" i="1"/>
  <c r="L130" i="1"/>
  <c r="O130" i="1" s="1"/>
  <c r="T130" i="1"/>
  <c r="Z130" i="1"/>
  <c r="AD130" i="1"/>
  <c r="AH130" i="1"/>
  <c r="AI130" i="1"/>
  <c r="J131" i="1"/>
  <c r="L131" i="1"/>
  <c r="O131" i="1" s="1"/>
  <c r="T131" i="1"/>
  <c r="Z131" i="1"/>
  <c r="AD131" i="1"/>
  <c r="AH131" i="1"/>
  <c r="AI131" i="1"/>
  <c r="J132" i="1"/>
  <c r="L132" i="1"/>
  <c r="O132" i="1" s="1"/>
  <c r="T132" i="1"/>
  <c r="Z132" i="1"/>
  <c r="AD132" i="1"/>
  <c r="AH132" i="1"/>
  <c r="AI132" i="1"/>
  <c r="J133" i="1"/>
  <c r="L133" i="1"/>
  <c r="O133" i="1" s="1"/>
  <c r="T133" i="1"/>
  <c r="Z133" i="1"/>
  <c r="AD133" i="1"/>
  <c r="AH133" i="1"/>
  <c r="AI133" i="1"/>
  <c r="J134" i="1"/>
  <c r="L134" i="1"/>
  <c r="O134" i="1" s="1"/>
  <c r="T134" i="1"/>
  <c r="Z134" i="1"/>
  <c r="AD134" i="1"/>
  <c r="AH134" i="1"/>
  <c r="AI134" i="1"/>
  <c r="J135" i="1"/>
  <c r="L135" i="1"/>
  <c r="O135" i="1" s="1"/>
  <c r="T135" i="1"/>
  <c r="Z135" i="1"/>
  <c r="AD135" i="1"/>
  <c r="AH135" i="1"/>
  <c r="AI135" i="1"/>
  <c r="J136" i="1"/>
  <c r="L136" i="1"/>
  <c r="O136" i="1" s="1"/>
  <c r="T136" i="1"/>
  <c r="Z136" i="1"/>
  <c r="AD136" i="1"/>
  <c r="AH136" i="1"/>
  <c r="AI136" i="1"/>
  <c r="J137" i="1"/>
  <c r="L137" i="1"/>
  <c r="O137" i="1" s="1"/>
  <c r="T137" i="1"/>
  <c r="AD137" i="1"/>
  <c r="AH137" i="1"/>
  <c r="AI137" i="1"/>
  <c r="J138" i="1"/>
  <c r="L138" i="1"/>
  <c r="O138" i="1" s="1"/>
  <c r="T138" i="1"/>
  <c r="AD138" i="1"/>
  <c r="AH138" i="1"/>
  <c r="AI138" i="1"/>
  <c r="J139" i="1"/>
  <c r="L139" i="1"/>
  <c r="O139" i="1" s="1"/>
  <c r="T139" i="1"/>
  <c r="AD139" i="1"/>
  <c r="AH139" i="1"/>
  <c r="AI139" i="1"/>
  <c r="J140" i="1"/>
  <c r="L140" i="1"/>
  <c r="O140" i="1" s="1"/>
  <c r="T140" i="1"/>
  <c r="AD140" i="1"/>
  <c r="AH140" i="1"/>
  <c r="AI140" i="1"/>
  <c r="J141" i="1"/>
  <c r="L141" i="1"/>
  <c r="O141" i="1" s="1"/>
  <c r="T141" i="1"/>
  <c r="AD141" i="1"/>
  <c r="AH141" i="1"/>
  <c r="AI141" i="1"/>
  <c r="J142" i="1"/>
  <c r="L142" i="1"/>
  <c r="O142" i="1" s="1"/>
  <c r="T142" i="1"/>
  <c r="AD142" i="1"/>
  <c r="AH142" i="1"/>
  <c r="AI142" i="1"/>
  <c r="J143" i="1"/>
  <c r="L143" i="1"/>
  <c r="O143" i="1" s="1"/>
  <c r="T143" i="1"/>
  <c r="AD143" i="1"/>
  <c r="AH143" i="1"/>
  <c r="AI143" i="1"/>
  <c r="J144" i="1"/>
  <c r="L144" i="1"/>
  <c r="O144" i="1" s="1"/>
  <c r="T144" i="1"/>
  <c r="Z144" i="1"/>
  <c r="AD144" i="1"/>
  <c r="AH144" i="1"/>
  <c r="AI144" i="1"/>
  <c r="J145" i="1"/>
  <c r="L145" i="1"/>
  <c r="O145" i="1" s="1"/>
  <c r="T145" i="1"/>
  <c r="Z145" i="1"/>
  <c r="AD145" i="1"/>
  <c r="AH145" i="1"/>
  <c r="AI145" i="1"/>
  <c r="J146" i="1"/>
  <c r="L146" i="1"/>
  <c r="O146" i="1" s="1"/>
  <c r="T146" i="1"/>
  <c r="Z146" i="1"/>
  <c r="AD146" i="1"/>
  <c r="AH146" i="1"/>
  <c r="AI146" i="1"/>
  <c r="J147" i="1"/>
  <c r="L147" i="1"/>
  <c r="O147" i="1" s="1"/>
  <c r="T147" i="1"/>
  <c r="Z147" i="1"/>
  <c r="AD147" i="1"/>
  <c r="AH147" i="1"/>
  <c r="AI147" i="1"/>
  <c r="J148" i="1"/>
  <c r="L148" i="1"/>
  <c r="O148" i="1" s="1"/>
  <c r="T148" i="1"/>
  <c r="Z148" i="1"/>
  <c r="AD148" i="1"/>
  <c r="AH148" i="1"/>
  <c r="AI148" i="1"/>
  <c r="J149" i="1"/>
  <c r="L149" i="1"/>
  <c r="O149" i="1" s="1"/>
  <c r="T149" i="1"/>
  <c r="Z149" i="1"/>
  <c r="AD149" i="1"/>
  <c r="AH149" i="1"/>
  <c r="AI149" i="1"/>
  <c r="J150" i="1"/>
  <c r="L150" i="1"/>
  <c r="O150" i="1" s="1"/>
  <c r="T150" i="1"/>
  <c r="Z150" i="1"/>
  <c r="AD150" i="1"/>
  <c r="AH150" i="1"/>
  <c r="AI150" i="1"/>
  <c r="J151" i="1"/>
  <c r="L151" i="1"/>
  <c r="O151" i="1" s="1"/>
  <c r="T151" i="1"/>
  <c r="Z151" i="1"/>
  <c r="AD151" i="1"/>
  <c r="AH151" i="1"/>
  <c r="AI151" i="1"/>
  <c r="J152" i="1"/>
  <c r="L152" i="1"/>
  <c r="O152" i="1" s="1"/>
  <c r="T152" i="1"/>
  <c r="Z152" i="1"/>
  <c r="AD152" i="1"/>
  <c r="AH152" i="1"/>
  <c r="AI152" i="1"/>
  <c r="J153" i="1"/>
  <c r="L153" i="1"/>
  <c r="O153" i="1" s="1"/>
  <c r="T153" i="1"/>
  <c r="Z153" i="1"/>
  <c r="AD153" i="1"/>
  <c r="AH153" i="1"/>
  <c r="AI153" i="1"/>
  <c r="J154" i="1"/>
  <c r="L154" i="1"/>
  <c r="O154" i="1" s="1"/>
  <c r="T154" i="1"/>
  <c r="Z154" i="1"/>
  <c r="AD154" i="1"/>
  <c r="AH154" i="1"/>
  <c r="AI154" i="1"/>
  <c r="J155" i="1"/>
  <c r="L155" i="1"/>
  <c r="O155" i="1" s="1"/>
  <c r="T155" i="1"/>
  <c r="Z155" i="1"/>
  <c r="AD155" i="1"/>
  <c r="AH155" i="1"/>
  <c r="AI155" i="1"/>
  <c r="J156" i="1"/>
  <c r="L156" i="1"/>
  <c r="O156" i="1" s="1"/>
  <c r="T156" i="1"/>
  <c r="Z156" i="1"/>
  <c r="AD156" i="1"/>
  <c r="AH156" i="1"/>
  <c r="AI156" i="1"/>
  <c r="J157" i="1"/>
  <c r="L157" i="1"/>
  <c r="O157" i="1" s="1"/>
  <c r="T157" i="1"/>
  <c r="Z157" i="1"/>
  <c r="AD157" i="1"/>
  <c r="AH157" i="1"/>
  <c r="AI157" i="1"/>
  <c r="J158" i="1"/>
  <c r="L158" i="1"/>
  <c r="O158" i="1" s="1"/>
  <c r="T158" i="1"/>
  <c r="Z158" i="1"/>
  <c r="AD158" i="1"/>
  <c r="AH158" i="1"/>
  <c r="AI158" i="1"/>
  <c r="J159" i="1"/>
  <c r="L159" i="1"/>
  <c r="O159" i="1" s="1"/>
  <c r="T159" i="1"/>
  <c r="Z159" i="1"/>
  <c r="AD159" i="1"/>
  <c r="AH159" i="1"/>
  <c r="AI159" i="1"/>
  <c r="J160" i="1"/>
  <c r="L160" i="1"/>
  <c r="O160" i="1" s="1"/>
  <c r="T160" i="1"/>
  <c r="Z160" i="1"/>
  <c r="AD160" i="1"/>
  <c r="AH160" i="1"/>
  <c r="AI160" i="1"/>
  <c r="J161" i="1"/>
  <c r="L161" i="1"/>
  <c r="O161" i="1" s="1"/>
  <c r="T161" i="1"/>
  <c r="Z161" i="1"/>
  <c r="AD161" i="1"/>
  <c r="AH161" i="1"/>
  <c r="AI161" i="1"/>
  <c r="J162" i="1"/>
  <c r="L162" i="1"/>
  <c r="O162" i="1" s="1"/>
  <c r="T162" i="1"/>
  <c r="Z162" i="1"/>
  <c r="AD162" i="1"/>
  <c r="AH162" i="1"/>
  <c r="AI162" i="1"/>
  <c r="J163" i="1"/>
  <c r="L163" i="1"/>
  <c r="O163" i="1" s="1"/>
  <c r="T163" i="1"/>
  <c r="Z163" i="1"/>
  <c r="AD163" i="1"/>
  <c r="AH163" i="1"/>
  <c r="AI163" i="1"/>
  <c r="J164" i="1"/>
  <c r="L164" i="1"/>
  <c r="O164" i="1" s="1"/>
  <c r="T164" i="1"/>
  <c r="Z164" i="1"/>
  <c r="AD164" i="1"/>
  <c r="AH164" i="1"/>
  <c r="AI164" i="1"/>
  <c r="J165" i="1"/>
  <c r="L165" i="1"/>
  <c r="O165" i="1" s="1"/>
  <c r="T165" i="1"/>
  <c r="Z165" i="1"/>
  <c r="AD165" i="1"/>
  <c r="AH165" i="1"/>
  <c r="AI165" i="1"/>
  <c r="J166" i="1"/>
  <c r="L166" i="1"/>
  <c r="O166" i="1" s="1"/>
  <c r="T166" i="1"/>
  <c r="Z166" i="1"/>
  <c r="AD166" i="1"/>
  <c r="AH166" i="1"/>
  <c r="AI166" i="1"/>
  <c r="J167" i="1"/>
  <c r="L167" i="1"/>
  <c r="O167" i="1" s="1"/>
  <c r="T167" i="1"/>
  <c r="Z167" i="1"/>
  <c r="AD167" i="1"/>
  <c r="AH167" i="1"/>
  <c r="AI167" i="1"/>
  <c r="J168" i="1"/>
  <c r="L168" i="1"/>
  <c r="O168" i="1" s="1"/>
  <c r="T168" i="1"/>
  <c r="Z168" i="1"/>
  <c r="AD168" i="1"/>
  <c r="AH168" i="1"/>
  <c r="AI168" i="1"/>
  <c r="J169" i="1"/>
  <c r="L169" i="1"/>
  <c r="O169" i="1" s="1"/>
  <c r="T169" i="1"/>
  <c r="Z169" i="1"/>
  <c r="AD169" i="1"/>
  <c r="AH169" i="1"/>
  <c r="AI169" i="1"/>
  <c r="J170" i="1"/>
  <c r="L170" i="1"/>
  <c r="O170" i="1" s="1"/>
  <c r="T170" i="1"/>
  <c r="Z170" i="1"/>
  <c r="AD170" i="1"/>
  <c r="AH170" i="1"/>
  <c r="AI170" i="1"/>
  <c r="J171" i="1"/>
  <c r="L171" i="1"/>
  <c r="O171" i="1" s="1"/>
  <c r="T171" i="1"/>
  <c r="Z171" i="1"/>
  <c r="AD171" i="1"/>
  <c r="AH171" i="1"/>
  <c r="AI171" i="1"/>
  <c r="J172" i="1"/>
  <c r="L172" i="1"/>
  <c r="O172" i="1" s="1"/>
  <c r="T172" i="1"/>
  <c r="Z172" i="1"/>
  <c r="AD172" i="1"/>
  <c r="AH172" i="1"/>
  <c r="AI172" i="1"/>
  <c r="J173" i="1"/>
  <c r="L173" i="1"/>
  <c r="O173" i="1" s="1"/>
  <c r="T173" i="1"/>
  <c r="Z173" i="1"/>
  <c r="AD173" i="1"/>
  <c r="AH173" i="1"/>
  <c r="AI173" i="1"/>
  <c r="J174" i="1"/>
  <c r="L174" i="1"/>
  <c r="O174" i="1" s="1"/>
  <c r="T174" i="1"/>
  <c r="Z174" i="1"/>
  <c r="AD174" i="1"/>
  <c r="AH174" i="1"/>
  <c r="AI174" i="1"/>
  <c r="J175" i="1"/>
  <c r="L175" i="1"/>
  <c r="O175" i="1" s="1"/>
  <c r="T175" i="1"/>
  <c r="Z175" i="1"/>
  <c r="AD175" i="1"/>
  <c r="AH175" i="1"/>
  <c r="AI175" i="1"/>
  <c r="J176" i="1"/>
  <c r="L176" i="1"/>
  <c r="O176" i="1" s="1"/>
  <c r="T176" i="1"/>
  <c r="Z176" i="1"/>
  <c r="AD176" i="1"/>
  <c r="AH176" i="1"/>
  <c r="AI176" i="1"/>
  <c r="J177" i="1"/>
  <c r="L177" i="1"/>
  <c r="O177" i="1" s="1"/>
  <c r="T177" i="1"/>
  <c r="Z177" i="1"/>
  <c r="AD177" i="1"/>
  <c r="AH177" i="1"/>
  <c r="AI177" i="1"/>
  <c r="J178" i="1"/>
  <c r="L178" i="1"/>
  <c r="O178" i="1" s="1"/>
  <c r="T178" i="1"/>
  <c r="Z178" i="1"/>
  <c r="AD178" i="1"/>
  <c r="AH178" i="1"/>
  <c r="AI178" i="1"/>
  <c r="J179" i="1"/>
  <c r="L179" i="1"/>
  <c r="O179" i="1" s="1"/>
  <c r="T179" i="1"/>
  <c r="Z179" i="1"/>
  <c r="AD179" i="1"/>
  <c r="AH179" i="1"/>
  <c r="AI179" i="1"/>
  <c r="J180" i="1"/>
  <c r="L180" i="1"/>
  <c r="O180" i="1" s="1"/>
  <c r="T180" i="1"/>
  <c r="Z180" i="1"/>
  <c r="AD180" i="1"/>
  <c r="AH180" i="1"/>
  <c r="AI180" i="1"/>
  <c r="J181" i="1"/>
  <c r="L181" i="1"/>
  <c r="O181" i="1" s="1"/>
  <c r="T181" i="1"/>
  <c r="Z181" i="1"/>
  <c r="AD181" i="1"/>
  <c r="AH181" i="1"/>
  <c r="AI181" i="1"/>
  <c r="J182" i="1"/>
  <c r="L182" i="1"/>
  <c r="O182" i="1" s="1"/>
  <c r="T182" i="1"/>
  <c r="Z182" i="1"/>
  <c r="AD182" i="1"/>
  <c r="AH182" i="1"/>
  <c r="AI182" i="1"/>
  <c r="J183" i="1"/>
  <c r="L183" i="1"/>
  <c r="O183" i="1" s="1"/>
  <c r="T183" i="1"/>
  <c r="Z183" i="1"/>
  <c r="AD183" i="1"/>
  <c r="AH183" i="1"/>
  <c r="AI183" i="1"/>
  <c r="J184" i="1"/>
  <c r="L184" i="1"/>
  <c r="O184" i="1" s="1"/>
  <c r="T184" i="1"/>
  <c r="Z184" i="1"/>
  <c r="AD184" i="1"/>
  <c r="AH184" i="1"/>
  <c r="AI184" i="1"/>
  <c r="J185" i="1"/>
  <c r="L185" i="1"/>
  <c r="O185" i="1" s="1"/>
  <c r="T185" i="1"/>
  <c r="Z185" i="1"/>
  <c r="AD185" i="1"/>
  <c r="AH185" i="1"/>
  <c r="AI185" i="1"/>
  <c r="J186" i="1"/>
  <c r="L186" i="1"/>
  <c r="O186" i="1" s="1"/>
  <c r="T186" i="1"/>
  <c r="Z186" i="1"/>
  <c r="AD186" i="1"/>
  <c r="AH186" i="1"/>
  <c r="AI186" i="1"/>
  <c r="J187" i="1"/>
  <c r="L187" i="1"/>
  <c r="O187" i="1" s="1"/>
  <c r="T187" i="1"/>
  <c r="Z187" i="1"/>
  <c r="AD187" i="1"/>
  <c r="AH187" i="1"/>
  <c r="AI187" i="1"/>
  <c r="J188" i="1"/>
  <c r="L188" i="1"/>
  <c r="O188" i="1" s="1"/>
  <c r="T188" i="1"/>
  <c r="Z188" i="1"/>
  <c r="AD188" i="1"/>
  <c r="AH188" i="1"/>
  <c r="AI188" i="1"/>
  <c r="J189" i="1"/>
  <c r="L189" i="1"/>
  <c r="O189" i="1" s="1"/>
  <c r="T189" i="1"/>
  <c r="Z189" i="1"/>
  <c r="AD189" i="1"/>
  <c r="AH189" i="1"/>
  <c r="AI189" i="1"/>
  <c r="J190" i="1"/>
  <c r="L190" i="1"/>
  <c r="O190" i="1" s="1"/>
  <c r="T190" i="1"/>
  <c r="Z190" i="1"/>
  <c r="AD190" i="1"/>
  <c r="AH190" i="1"/>
  <c r="AI190" i="1"/>
  <c r="J191" i="1"/>
  <c r="L191" i="1"/>
  <c r="O191" i="1" s="1"/>
  <c r="T191" i="1"/>
  <c r="Z191" i="1"/>
  <c r="AD191" i="1"/>
  <c r="AH191" i="1"/>
  <c r="AI191" i="1"/>
  <c r="J192" i="1"/>
  <c r="L192" i="1"/>
  <c r="O192" i="1" s="1"/>
  <c r="T192" i="1"/>
  <c r="Z192" i="1"/>
  <c r="AD192" i="1"/>
  <c r="AH192" i="1"/>
  <c r="AI192" i="1"/>
  <c r="J193" i="1"/>
  <c r="L193" i="1"/>
  <c r="O193" i="1" s="1"/>
  <c r="T193" i="1"/>
  <c r="Z193" i="1"/>
  <c r="AD193" i="1"/>
  <c r="AH193" i="1"/>
  <c r="AI193" i="1"/>
  <c r="J194" i="1"/>
  <c r="L194" i="1"/>
  <c r="O194" i="1" s="1"/>
  <c r="T194" i="1"/>
  <c r="Z194" i="1"/>
  <c r="AD194" i="1"/>
  <c r="AH194" i="1"/>
  <c r="AI194" i="1"/>
  <c r="J195" i="1"/>
  <c r="L195" i="1"/>
  <c r="O195" i="1" s="1"/>
  <c r="T195" i="1"/>
  <c r="Z195" i="1"/>
  <c r="AD195" i="1"/>
  <c r="AH195" i="1"/>
  <c r="AI195" i="1"/>
  <c r="J196" i="1"/>
  <c r="L196" i="1"/>
  <c r="O196" i="1" s="1"/>
  <c r="T196" i="1"/>
  <c r="Z196" i="1"/>
  <c r="AD196" i="1"/>
  <c r="AH196" i="1"/>
  <c r="AI196" i="1"/>
  <c r="J197" i="1"/>
  <c r="L197" i="1"/>
  <c r="O197" i="1" s="1"/>
  <c r="T197" i="1"/>
  <c r="Z197" i="1"/>
  <c r="AD197" i="1"/>
  <c r="AH197" i="1"/>
  <c r="AI197" i="1"/>
  <c r="J198" i="1"/>
  <c r="L198" i="1"/>
  <c r="O198" i="1" s="1"/>
  <c r="T198" i="1"/>
  <c r="Z198" i="1"/>
  <c r="AD198" i="1"/>
  <c r="AH198" i="1"/>
  <c r="AI198" i="1"/>
  <c r="J199" i="1"/>
  <c r="L199" i="1"/>
  <c r="O199" i="1" s="1"/>
  <c r="T199" i="1"/>
  <c r="Z199" i="1"/>
  <c r="AD199" i="1"/>
  <c r="AH199" i="1"/>
  <c r="AI199" i="1"/>
  <c r="J200" i="1"/>
  <c r="L200" i="1"/>
  <c r="O200" i="1" s="1"/>
  <c r="T200" i="1"/>
  <c r="Z200" i="1"/>
  <c r="AD200" i="1"/>
  <c r="AH200" i="1"/>
  <c r="AI200" i="1"/>
  <c r="J201" i="1"/>
  <c r="L201" i="1"/>
  <c r="O201" i="1" s="1"/>
  <c r="T201" i="1"/>
  <c r="Z201" i="1"/>
  <c r="AD201" i="1"/>
  <c r="AH201" i="1"/>
  <c r="AI201" i="1"/>
  <c r="J202" i="1"/>
  <c r="L202" i="1"/>
  <c r="O202" i="1" s="1"/>
  <c r="T202" i="1"/>
  <c r="Z202" i="1"/>
  <c r="AD202" i="1"/>
  <c r="AH202" i="1"/>
  <c r="AI202" i="1"/>
  <c r="J203" i="1"/>
  <c r="L203" i="1"/>
  <c r="O203" i="1" s="1"/>
  <c r="T203" i="1"/>
  <c r="Z203" i="1"/>
  <c r="AD203" i="1"/>
  <c r="AH203" i="1"/>
  <c r="AI203" i="1"/>
  <c r="J204" i="1"/>
  <c r="L204" i="1"/>
  <c r="O204" i="1" s="1"/>
  <c r="T204" i="1"/>
  <c r="Z204" i="1"/>
  <c r="AD204" i="1"/>
  <c r="AH204" i="1"/>
  <c r="AI204" i="1"/>
  <c r="J205" i="1"/>
  <c r="L205" i="1"/>
  <c r="O205" i="1" s="1"/>
  <c r="T205" i="1"/>
  <c r="Z205" i="1"/>
  <c r="AD205" i="1"/>
  <c r="AH205" i="1"/>
  <c r="AI205" i="1"/>
  <c r="J206" i="1"/>
  <c r="L206" i="1"/>
  <c r="O206" i="1" s="1"/>
  <c r="T206" i="1"/>
  <c r="Z206" i="1"/>
  <c r="AD206" i="1"/>
  <c r="AH206" i="1"/>
  <c r="AI206" i="1"/>
  <c r="J207" i="1"/>
  <c r="L207" i="1"/>
  <c r="O207" i="1" s="1"/>
  <c r="T207" i="1"/>
  <c r="Z207" i="1"/>
  <c r="AD207" i="1"/>
  <c r="AH207" i="1"/>
  <c r="AI207" i="1"/>
  <c r="J208" i="1"/>
  <c r="L208" i="1"/>
  <c r="O208" i="1" s="1"/>
  <c r="T208" i="1"/>
  <c r="Z208" i="1"/>
  <c r="AD208" i="1"/>
  <c r="AH208" i="1"/>
  <c r="AI208" i="1"/>
  <c r="J209" i="1"/>
  <c r="L209" i="1"/>
  <c r="O209" i="1" s="1"/>
  <c r="T209" i="1"/>
  <c r="Z209" i="1"/>
  <c r="AD209" i="1"/>
  <c r="AH209" i="1"/>
  <c r="AI209" i="1"/>
  <c r="J210" i="1"/>
  <c r="L210" i="1"/>
  <c r="O210" i="1" s="1"/>
  <c r="T210" i="1"/>
  <c r="Z210" i="1"/>
  <c r="AD210" i="1"/>
  <c r="AH210" i="1"/>
  <c r="AI210" i="1"/>
  <c r="J211" i="1"/>
  <c r="L211" i="1"/>
  <c r="O211" i="1" s="1"/>
  <c r="T211" i="1"/>
  <c r="Z211" i="1"/>
  <c r="AD211" i="1"/>
  <c r="AH211" i="1"/>
  <c r="AI211" i="1"/>
  <c r="J212" i="1"/>
  <c r="L212" i="1"/>
  <c r="O212" i="1" s="1"/>
  <c r="T212" i="1"/>
  <c r="Z212" i="1"/>
  <c r="AD212" i="1"/>
  <c r="AH212" i="1"/>
  <c r="AI212" i="1"/>
  <c r="J213" i="1"/>
  <c r="L213" i="1"/>
  <c r="O213" i="1" s="1"/>
  <c r="T213" i="1"/>
  <c r="Z213" i="1"/>
  <c r="AD213" i="1"/>
  <c r="AH213" i="1"/>
  <c r="AI213" i="1"/>
  <c r="J214" i="1"/>
  <c r="L214" i="1"/>
  <c r="O214" i="1" s="1"/>
  <c r="T214" i="1"/>
  <c r="Z214" i="1"/>
  <c r="AD214" i="1"/>
  <c r="AH214" i="1"/>
  <c r="AI214" i="1"/>
  <c r="J215" i="1"/>
  <c r="L215" i="1"/>
  <c r="O215" i="1" s="1"/>
  <c r="T215" i="1"/>
  <c r="Z215" i="1"/>
  <c r="AD215" i="1"/>
  <c r="AH215" i="1"/>
  <c r="AI215" i="1"/>
  <c r="J216" i="1"/>
  <c r="L216" i="1"/>
  <c r="O216" i="1" s="1"/>
  <c r="T216" i="1"/>
  <c r="Z216" i="1"/>
  <c r="AD216" i="1"/>
  <c r="AH216" i="1"/>
  <c r="AI216" i="1"/>
  <c r="J217" i="1"/>
  <c r="L217" i="1"/>
  <c r="O217" i="1" s="1"/>
  <c r="T217" i="1"/>
  <c r="Z217" i="1"/>
  <c r="AD217" i="1"/>
  <c r="AH217" i="1"/>
  <c r="AI217" i="1"/>
  <c r="J218" i="1"/>
  <c r="L218" i="1"/>
  <c r="O218" i="1" s="1"/>
  <c r="T218" i="1"/>
  <c r="Z218" i="1"/>
  <c r="AD218" i="1"/>
  <c r="AH218" i="1"/>
  <c r="AI218" i="1"/>
  <c r="J219" i="1"/>
  <c r="L219" i="1"/>
  <c r="O219" i="1" s="1"/>
  <c r="T219" i="1"/>
  <c r="Z219" i="1"/>
  <c r="AD219" i="1"/>
  <c r="AH219" i="1"/>
  <c r="AI219" i="1"/>
  <c r="J220" i="1"/>
  <c r="L220" i="1"/>
  <c r="O220" i="1" s="1"/>
  <c r="T220" i="1"/>
  <c r="Z220" i="1"/>
  <c r="AD220" i="1"/>
  <c r="AH220" i="1"/>
  <c r="AI220" i="1"/>
  <c r="J221" i="1"/>
  <c r="L221" i="1"/>
  <c r="O221" i="1" s="1"/>
  <c r="T221" i="1"/>
  <c r="Z221" i="1"/>
  <c r="AD221" i="1"/>
  <c r="AH221" i="1"/>
  <c r="AI221" i="1"/>
  <c r="J222" i="1"/>
  <c r="L222" i="1"/>
  <c r="O222" i="1" s="1"/>
  <c r="T222" i="1"/>
  <c r="Z222" i="1"/>
  <c r="AD222" i="1"/>
  <c r="AH222" i="1"/>
  <c r="AI222" i="1"/>
  <c r="J223" i="1"/>
  <c r="L223" i="1"/>
  <c r="O223" i="1" s="1"/>
  <c r="T223" i="1"/>
  <c r="Z223" i="1"/>
  <c r="AD223" i="1"/>
  <c r="AH223" i="1"/>
  <c r="AI223" i="1"/>
  <c r="J224" i="1"/>
  <c r="L224" i="1"/>
  <c r="O224" i="1" s="1"/>
  <c r="T224" i="1"/>
  <c r="Z224" i="1"/>
  <c r="AD224" i="1"/>
  <c r="AH224" i="1"/>
  <c r="AI224" i="1"/>
  <c r="J225" i="1"/>
  <c r="L225" i="1"/>
  <c r="O225" i="1" s="1"/>
  <c r="T225" i="1"/>
  <c r="Z225" i="1"/>
  <c r="AD225" i="1"/>
  <c r="AH225" i="1"/>
  <c r="AI225" i="1"/>
  <c r="J226" i="1"/>
  <c r="L226" i="1"/>
  <c r="O226" i="1" s="1"/>
  <c r="T226" i="1"/>
  <c r="Z226" i="1"/>
  <c r="AD226" i="1"/>
  <c r="AH226" i="1"/>
  <c r="AI226" i="1"/>
  <c r="J227" i="1"/>
  <c r="L227" i="1"/>
  <c r="O227" i="1" s="1"/>
  <c r="T227" i="1"/>
  <c r="Z227" i="1"/>
  <c r="AD227" i="1"/>
  <c r="AH227" i="1"/>
  <c r="AI227" i="1"/>
  <c r="J228" i="1"/>
  <c r="L228" i="1"/>
  <c r="O228" i="1" s="1"/>
  <c r="T228" i="1"/>
  <c r="Z228" i="1"/>
  <c r="AD228" i="1"/>
  <c r="AH228" i="1"/>
  <c r="AI228" i="1"/>
  <c r="J229" i="1"/>
  <c r="L229" i="1"/>
  <c r="O229" i="1" s="1"/>
  <c r="T229" i="1"/>
  <c r="Z229" i="1"/>
  <c r="AD229" i="1"/>
  <c r="AH229" i="1"/>
  <c r="AI229" i="1"/>
  <c r="J230" i="1"/>
  <c r="L230" i="1"/>
  <c r="O230" i="1" s="1"/>
  <c r="T230" i="1"/>
  <c r="Z230" i="1"/>
  <c r="AD230" i="1"/>
  <c r="AH230" i="1"/>
  <c r="AI230" i="1"/>
  <c r="J231" i="1"/>
  <c r="L231" i="1"/>
  <c r="O231" i="1" s="1"/>
  <c r="T231" i="1"/>
  <c r="Z231" i="1"/>
  <c r="AD231" i="1"/>
  <c r="AH231" i="1"/>
  <c r="AI231" i="1"/>
  <c r="O232" i="1"/>
  <c r="AA232" i="1"/>
  <c r="J233" i="1"/>
  <c r="L233" i="1"/>
  <c r="O233" i="1" s="1"/>
  <c r="T233" i="1"/>
  <c r="Z233" i="1"/>
  <c r="AD233" i="1"/>
  <c r="AH233" i="1"/>
  <c r="AI233" i="1"/>
  <c r="J234" i="1"/>
  <c r="L234" i="1"/>
  <c r="O234" i="1" s="1"/>
  <c r="T234" i="1"/>
  <c r="AD234" i="1"/>
  <c r="J235" i="1"/>
  <c r="L235" i="1"/>
  <c r="O235" i="1" s="1"/>
  <c r="T235" i="1"/>
  <c r="AD235" i="1"/>
  <c r="J236" i="1"/>
  <c r="L236" i="1"/>
  <c r="O236" i="1" s="1"/>
  <c r="T236" i="1"/>
  <c r="AD236" i="1"/>
  <c r="J237" i="1"/>
  <c r="L237" i="1"/>
  <c r="O237" i="1" s="1"/>
  <c r="T237" i="1"/>
  <c r="AD237" i="1"/>
  <c r="J238" i="1"/>
  <c r="L238" i="1"/>
  <c r="O238" i="1" s="1"/>
  <c r="T238" i="1"/>
  <c r="AD238" i="1"/>
  <c r="J239" i="1"/>
  <c r="L239" i="1"/>
  <c r="O239" i="1" s="1"/>
  <c r="T239" i="1"/>
  <c r="AD239" i="1"/>
  <c r="J240" i="1"/>
  <c r="L240" i="1"/>
  <c r="O240" i="1" s="1"/>
  <c r="T240" i="1"/>
  <c r="AD240" i="1"/>
  <c r="J241" i="1"/>
  <c r="L241" i="1"/>
  <c r="O241" i="1" s="1"/>
  <c r="T241" i="1"/>
  <c r="AD241" i="1"/>
  <c r="J242" i="1"/>
  <c r="L242" i="1"/>
  <c r="O242" i="1" s="1"/>
  <c r="T242" i="1"/>
  <c r="AD242" i="1"/>
  <c r="J243" i="1"/>
  <c r="L243" i="1"/>
  <c r="O243" i="1" s="1"/>
  <c r="T243" i="1"/>
  <c r="AD243" i="1"/>
  <c r="J244" i="1"/>
  <c r="L244" i="1"/>
  <c r="O244" i="1" s="1"/>
  <c r="T244" i="1"/>
  <c r="AD244" i="1"/>
  <c r="J245" i="1"/>
  <c r="L245" i="1"/>
  <c r="O245" i="1" s="1"/>
  <c r="T245" i="1"/>
  <c r="AD245" i="1"/>
  <c r="J246" i="1"/>
  <c r="L246" i="1"/>
  <c r="O246" i="1" s="1"/>
  <c r="T246" i="1"/>
  <c r="AD246" i="1"/>
  <c r="J247" i="1"/>
  <c r="L247" i="1"/>
  <c r="O247" i="1" s="1"/>
  <c r="T247" i="1"/>
  <c r="AD247" i="1"/>
  <c r="J248" i="1"/>
  <c r="L248" i="1"/>
  <c r="O248" i="1" s="1"/>
  <c r="T248" i="1"/>
  <c r="AD248" i="1"/>
  <c r="J249" i="1"/>
  <c r="L249" i="1"/>
  <c r="O249" i="1" s="1"/>
  <c r="T249" i="1"/>
  <c r="AD249" i="1"/>
  <c r="J250" i="1"/>
  <c r="L250" i="1"/>
  <c r="O250" i="1" s="1"/>
  <c r="T250" i="1"/>
  <c r="AD250" i="1"/>
  <c r="J251" i="1"/>
  <c r="L251" i="1"/>
  <c r="O251" i="1" s="1"/>
  <c r="T251" i="1"/>
  <c r="AD251" i="1"/>
  <c r="J252" i="1"/>
  <c r="L252" i="1"/>
  <c r="O252" i="1" s="1"/>
  <c r="T252" i="1"/>
  <c r="AD252" i="1"/>
  <c r="J253" i="1"/>
  <c r="L253" i="1"/>
  <c r="O253" i="1" s="1"/>
  <c r="T253" i="1"/>
  <c r="AD253" i="1"/>
  <c r="J254" i="1"/>
  <c r="L254" i="1"/>
  <c r="O254" i="1" s="1"/>
  <c r="T254" i="1"/>
  <c r="AD254" i="1"/>
  <c r="J255" i="1"/>
  <c r="L255" i="1"/>
  <c r="O255" i="1" s="1"/>
  <c r="T255" i="1"/>
  <c r="AD255" i="1"/>
  <c r="J256" i="1"/>
  <c r="L256" i="1"/>
  <c r="O256" i="1" s="1"/>
  <c r="T256" i="1"/>
  <c r="AD256" i="1"/>
  <c r="J257" i="1"/>
  <c r="L257" i="1"/>
  <c r="O257" i="1" s="1"/>
  <c r="T257" i="1"/>
  <c r="AD257" i="1"/>
  <c r="AA66" i="1"/>
  <c r="S342" i="1"/>
  <c r="AF315" i="1" l="1"/>
  <c r="AC315" i="1"/>
  <c r="AF309" i="1"/>
  <c r="AC309" i="1"/>
  <c r="AF307" i="1"/>
  <c r="I307" i="1"/>
  <c r="H307" i="1" s="1"/>
  <c r="AF299" i="1"/>
  <c r="AC299" i="1"/>
  <c r="AF293" i="1"/>
  <c r="I293" i="1"/>
  <c r="H293" i="1" s="1"/>
  <c r="AC287" i="1"/>
  <c r="U287" i="1"/>
  <c r="V287" i="1"/>
  <c r="AA287" i="1"/>
  <c r="AF285" i="1"/>
  <c r="N285" i="1"/>
  <c r="I285" i="1"/>
  <c r="H285" i="1" s="1"/>
  <c r="Q285" i="1"/>
  <c r="Z285" i="1"/>
  <c r="Q263" i="1"/>
  <c r="N263" i="1"/>
  <c r="V263" i="1"/>
  <c r="AC263" i="1"/>
  <c r="N261" i="1"/>
  <c r="V261" i="1"/>
  <c r="AC261" i="1"/>
  <c r="AF127" i="1"/>
  <c r="AC127" i="1"/>
  <c r="V127" i="1"/>
  <c r="AA27" i="1"/>
  <c r="V27" i="1"/>
  <c r="Q27" i="1"/>
  <c r="S293" i="1"/>
  <c r="S299" i="1"/>
  <c r="S315" i="1"/>
  <c r="S337" i="1"/>
  <c r="S345" i="1"/>
  <c r="AA341" i="1"/>
  <c r="AA331" i="1"/>
  <c r="AA315" i="1"/>
  <c r="AA311" i="1"/>
  <c r="AA309" i="1"/>
  <c r="AA307" i="1"/>
  <c r="AA299" i="1"/>
  <c r="AA293" i="1"/>
  <c r="AC289" i="1"/>
  <c r="N349" i="1"/>
  <c r="N341" i="1"/>
  <c r="N331" i="1"/>
  <c r="N311" i="1"/>
  <c r="N307" i="1"/>
  <c r="N295" i="1"/>
  <c r="N293" i="1"/>
  <c r="N291" i="1"/>
  <c r="V345" i="1"/>
  <c r="V337" i="1"/>
  <c r="V315" i="1"/>
  <c r="V309" i="1"/>
  <c r="V299" i="1"/>
  <c r="U349" i="1"/>
  <c r="U341" i="1"/>
  <c r="U331" i="1"/>
  <c r="U311" i="1"/>
  <c r="U307" i="1"/>
  <c r="U295" i="1"/>
  <c r="U293" i="1"/>
  <c r="U291" i="1"/>
  <c r="I345" i="1"/>
  <c r="H345" i="1" s="1"/>
  <c r="I337" i="1"/>
  <c r="H337" i="1" s="1"/>
  <c r="I315" i="1"/>
  <c r="H315" i="1" s="1"/>
  <c r="I309" i="1"/>
  <c r="H309" i="1" s="1"/>
  <c r="AC349" i="1"/>
  <c r="AC331" i="1"/>
  <c r="AC307" i="1"/>
  <c r="AF345" i="1"/>
  <c r="AF291" i="1"/>
  <c r="AF261" i="1"/>
  <c r="U261" i="1"/>
  <c r="AA263" i="1"/>
  <c r="I263" i="1"/>
  <c r="H263" i="1" s="1"/>
  <c r="S127" i="1"/>
  <c r="U127" i="1"/>
  <c r="Z287" i="1"/>
  <c r="V285" i="1"/>
  <c r="AC285" i="1"/>
  <c r="AF287" i="1"/>
  <c r="AF358" i="1"/>
  <c r="AA358" i="1"/>
  <c r="AF356" i="1"/>
  <c r="AA356" i="1"/>
  <c r="AF354" i="1"/>
  <c r="AA354" i="1"/>
  <c r="AC348" i="1"/>
  <c r="I348" i="1"/>
  <c r="H348" i="1" s="1"/>
  <c r="U348" i="1"/>
  <c r="V348" i="1"/>
  <c r="N348" i="1"/>
  <c r="AC320" i="1"/>
  <c r="I320" i="1"/>
  <c r="H320" i="1" s="1"/>
  <c r="U320" i="1"/>
  <c r="V320" i="1"/>
  <c r="N320" i="1"/>
  <c r="AC312" i="1"/>
  <c r="I312" i="1"/>
  <c r="H312" i="1" s="1"/>
  <c r="U312" i="1"/>
  <c r="V312" i="1"/>
  <c r="N312" i="1"/>
  <c r="AC310" i="1"/>
  <c r="I310" i="1"/>
  <c r="H310" i="1" s="1"/>
  <c r="U310" i="1"/>
  <c r="V310" i="1"/>
  <c r="N310" i="1"/>
  <c r="AC308" i="1"/>
  <c r="I308" i="1"/>
  <c r="H308" i="1" s="1"/>
  <c r="U308" i="1"/>
  <c r="V308" i="1"/>
  <c r="N308" i="1"/>
  <c r="AC304" i="1"/>
  <c r="I304" i="1"/>
  <c r="H304" i="1" s="1"/>
  <c r="U304" i="1"/>
  <c r="V304" i="1"/>
  <c r="N304" i="1"/>
  <c r="AF286" i="1"/>
  <c r="AC286" i="1"/>
  <c r="I286" i="1"/>
  <c r="H286" i="1" s="1"/>
  <c r="Q286" i="1"/>
  <c r="U286" i="1"/>
  <c r="AA286" i="1"/>
  <c r="Z286" i="1"/>
  <c r="Z262" i="1"/>
  <c r="I262" i="1"/>
  <c r="H262" i="1" s="1"/>
  <c r="U262" i="1"/>
  <c r="AA262" i="1"/>
  <c r="AF262" i="1"/>
  <c r="I260" i="1"/>
  <c r="H260" i="1" s="1"/>
  <c r="U260" i="1"/>
  <c r="AA260" i="1"/>
  <c r="AF260" i="1"/>
  <c r="Q236" i="1"/>
  <c r="Q232" i="1"/>
  <c r="Z288" i="1"/>
  <c r="S292" i="1"/>
  <c r="S294" i="1"/>
  <c r="S350" i="1"/>
  <c r="S348" i="1"/>
  <c r="Q370" i="1"/>
  <c r="Q368" i="1"/>
  <c r="Q366" i="1"/>
  <c r="Q364" i="1"/>
  <c r="Q362" i="1"/>
  <c r="Q360" i="1"/>
  <c r="Q358" i="1"/>
  <c r="Q356" i="1"/>
  <c r="Q354" i="1"/>
  <c r="AA326" i="1"/>
  <c r="AA294" i="1"/>
  <c r="AA292" i="1"/>
  <c r="N326" i="1"/>
  <c r="V326" i="1"/>
  <c r="U326" i="1"/>
  <c r="I326" i="1"/>
  <c r="H326" i="1" s="1"/>
  <c r="AC326" i="1"/>
  <c r="AF348" i="1"/>
  <c r="AC260" i="1"/>
  <c r="N260" i="1"/>
  <c r="AC262" i="1"/>
  <c r="N262" i="1"/>
  <c r="Z260" i="1"/>
  <c r="V286" i="1"/>
  <c r="Q288" i="1"/>
  <c r="I261" i="1"/>
  <c r="H261" i="1" s="1"/>
  <c r="Q261" i="1"/>
  <c r="AF224" i="1"/>
  <c r="AF220" i="1"/>
  <c r="AF216" i="1"/>
  <c r="S112" i="1"/>
  <c r="AF72" i="1"/>
  <c r="U72" i="1"/>
  <c r="M72" i="1"/>
  <c r="AA177" i="1"/>
  <c r="Q16" i="1"/>
  <c r="S213" i="1"/>
  <c r="AA244" i="1"/>
  <c r="AA133" i="1"/>
  <c r="Q252" i="1"/>
  <c r="S336" i="1"/>
  <c r="AA26" i="1"/>
  <c r="S82" i="1"/>
  <c r="AA39" i="1"/>
  <c r="Q61" i="1"/>
  <c r="Q120" i="1"/>
  <c r="AA120" i="1"/>
  <c r="M67" i="1"/>
  <c r="AC53" i="1"/>
  <c r="AA161" i="1"/>
  <c r="AA207" i="1"/>
  <c r="AA215" i="1"/>
  <c r="Q41" i="1"/>
  <c r="Q100" i="1"/>
  <c r="AA98" i="1"/>
  <c r="Q221" i="1"/>
  <c r="Q98" i="1"/>
  <c r="M35" i="1"/>
  <c r="S116" i="1"/>
  <c r="S49" i="1"/>
  <c r="AC120" i="1"/>
  <c r="AF86" i="1"/>
  <c r="AF231" i="1"/>
  <c r="AC231" i="1"/>
  <c r="AF223" i="1"/>
  <c r="AA223" i="1"/>
  <c r="AC193" i="1"/>
  <c r="AA193" i="1"/>
  <c r="AC169" i="1"/>
  <c r="AF169" i="1"/>
  <c r="S157" i="1"/>
  <c r="AA157" i="1"/>
  <c r="S153" i="1"/>
  <c r="AA153" i="1"/>
  <c r="S137" i="1"/>
  <c r="AF137" i="1"/>
  <c r="AC137" i="1"/>
  <c r="S124" i="1"/>
  <c r="Q124" i="1"/>
  <c r="AA124" i="1"/>
  <c r="M102" i="1"/>
  <c r="AF102" i="1"/>
  <c r="AC102" i="1"/>
  <c r="Q102" i="1"/>
  <c r="M94" i="1"/>
  <c r="AA94" i="1"/>
  <c r="S90" i="1"/>
  <c r="AA90" i="1"/>
  <c r="S74" i="1"/>
  <c r="AA74" i="1"/>
  <c r="AF69" i="1"/>
  <c r="AC69" i="1"/>
  <c r="M59" i="1"/>
  <c r="Q59" i="1"/>
  <c r="S57" i="1"/>
  <c r="Q57" i="1"/>
  <c r="M43" i="1"/>
  <c r="Q43" i="1"/>
  <c r="AF37" i="1"/>
  <c r="AC37" i="1"/>
  <c r="Q37" i="1"/>
  <c r="M20" i="1"/>
  <c r="Q20" i="1"/>
  <c r="M10" i="1"/>
  <c r="Q10" i="1"/>
  <c r="AA145" i="1"/>
  <c r="AA169" i="1"/>
  <c r="AA185" i="1"/>
  <c r="Q26" i="1"/>
  <c r="AA29" i="1"/>
  <c r="Q53" i="1"/>
  <c r="Q86" i="1"/>
  <c r="AA110" i="1"/>
  <c r="Q229" i="1"/>
  <c r="AA53" i="1"/>
  <c r="AC248" i="1"/>
  <c r="Q248" i="1"/>
  <c r="AF301" i="1"/>
  <c r="AA301" i="1"/>
  <c r="AF314" i="1"/>
  <c r="AA314" i="1"/>
  <c r="S314" i="1"/>
  <c r="AC317" i="1"/>
  <c r="AA317" i="1"/>
  <c r="AF322" i="1"/>
  <c r="AA322" i="1"/>
  <c r="S330" i="1"/>
  <c r="AA330" i="1"/>
  <c r="AF334" i="1"/>
  <c r="AA334" i="1"/>
  <c r="AC346" i="1"/>
  <c r="S346" i="1"/>
  <c r="AF351" i="1"/>
  <c r="AA351" i="1"/>
  <c r="AF373" i="1"/>
  <c r="S373" i="1"/>
  <c r="M118" i="1"/>
  <c r="M84" i="1"/>
  <c r="AC223" i="1"/>
  <c r="AC191" i="1"/>
  <c r="AC153" i="1"/>
  <c r="AC86" i="1"/>
  <c r="AC20" i="1"/>
  <c r="AF185" i="1"/>
  <c r="AF120" i="1"/>
  <c r="AF53" i="1"/>
  <c r="AF229" i="1"/>
  <c r="AC229" i="1"/>
  <c r="AF225" i="1"/>
  <c r="AC225" i="1"/>
  <c r="AF221" i="1"/>
  <c r="AC221" i="1"/>
  <c r="AF219" i="1"/>
  <c r="S219" i="1"/>
  <c r="AF217" i="1"/>
  <c r="AC217" i="1"/>
  <c r="AF215" i="1"/>
  <c r="S215" i="1"/>
  <c r="AF213" i="1"/>
  <c r="AC213" i="1"/>
  <c r="AF211" i="1"/>
  <c r="S211" i="1"/>
  <c r="AF209" i="1"/>
  <c r="AC209" i="1"/>
  <c r="AF207" i="1"/>
  <c r="S207" i="1"/>
  <c r="AF205" i="1"/>
  <c r="AC205" i="1"/>
  <c r="AF203" i="1"/>
  <c r="S203" i="1"/>
  <c r="AF201" i="1"/>
  <c r="AC201" i="1"/>
  <c r="AF199" i="1"/>
  <c r="S199" i="1"/>
  <c r="AF197" i="1"/>
  <c r="AC197" i="1"/>
  <c r="AF195" i="1"/>
  <c r="S195" i="1"/>
  <c r="AF191" i="1"/>
  <c r="S191" i="1"/>
  <c r="AF189" i="1"/>
  <c r="AC189" i="1"/>
  <c r="AF187" i="1"/>
  <c r="S187" i="1"/>
  <c r="AF183" i="1"/>
  <c r="S183" i="1"/>
  <c r="AF181" i="1"/>
  <c r="AC181" i="1"/>
  <c r="AF179" i="1"/>
  <c r="S179" i="1"/>
  <c r="AF175" i="1"/>
  <c r="S175" i="1"/>
  <c r="AF173" i="1"/>
  <c r="AC173" i="1"/>
  <c r="AF171" i="1"/>
  <c r="S171" i="1"/>
  <c r="AF167" i="1"/>
  <c r="S167" i="1"/>
  <c r="AF165" i="1"/>
  <c r="AC165" i="1"/>
  <c r="AF163" i="1"/>
  <c r="AC163" i="1"/>
  <c r="S163" i="1"/>
  <c r="AF159" i="1"/>
  <c r="AC159" i="1"/>
  <c r="S159" i="1"/>
  <c r="AF157" i="1"/>
  <c r="AC157" i="1"/>
  <c r="AF155" i="1"/>
  <c r="AC155" i="1"/>
  <c r="S155" i="1"/>
  <c r="AF151" i="1"/>
  <c r="AC151" i="1"/>
  <c r="S151" i="1"/>
  <c r="AF149" i="1"/>
  <c r="AC149" i="1"/>
  <c r="AF147" i="1"/>
  <c r="AC147" i="1"/>
  <c r="S147" i="1"/>
  <c r="AF143" i="1"/>
  <c r="AC143" i="1"/>
  <c r="S143" i="1"/>
  <c r="AF141" i="1"/>
  <c r="AC141" i="1"/>
  <c r="AF139" i="1"/>
  <c r="AC139" i="1"/>
  <c r="S139" i="1"/>
  <c r="AF135" i="1"/>
  <c r="AC135" i="1"/>
  <c r="S135" i="1"/>
  <c r="AF133" i="1"/>
  <c r="AC133" i="1"/>
  <c r="AF131" i="1"/>
  <c r="AC131" i="1"/>
  <c r="S131" i="1"/>
  <c r="AF126" i="1"/>
  <c r="AC126" i="1"/>
  <c r="S126" i="1"/>
  <c r="AF124" i="1"/>
  <c r="AC124" i="1"/>
  <c r="M124" i="1"/>
  <c r="AF122" i="1"/>
  <c r="AC122" i="1"/>
  <c r="S122" i="1"/>
  <c r="AF118" i="1"/>
  <c r="AC118" i="1"/>
  <c r="S118" i="1"/>
  <c r="AF116" i="1"/>
  <c r="AC116" i="1"/>
  <c r="M116" i="1"/>
  <c r="AF114" i="1"/>
  <c r="AC114" i="1"/>
  <c r="S114" i="1"/>
  <c r="AF108" i="1"/>
  <c r="AC108" i="1"/>
  <c r="S108" i="1"/>
  <c r="AA108" i="1"/>
  <c r="AF106" i="1"/>
  <c r="AC106" i="1"/>
  <c r="M106" i="1"/>
  <c r="AF104" i="1"/>
  <c r="AC104" i="1"/>
  <c r="S104" i="1"/>
  <c r="AF100" i="1"/>
  <c r="AC100" i="1"/>
  <c r="S100" i="1"/>
  <c r="AA100" i="1"/>
  <c r="AF98" i="1"/>
  <c r="AC98" i="1"/>
  <c r="M98" i="1"/>
  <c r="AF96" i="1"/>
  <c r="AC96" i="1"/>
  <c r="S96" i="1"/>
  <c r="AF92" i="1"/>
  <c r="AC92" i="1"/>
  <c r="S92" i="1"/>
  <c r="AA92" i="1"/>
  <c r="AF90" i="1"/>
  <c r="AC90" i="1"/>
  <c r="M90" i="1"/>
  <c r="AF88" i="1"/>
  <c r="AC88" i="1"/>
  <c r="S88" i="1"/>
  <c r="AA88" i="1"/>
  <c r="AF84" i="1"/>
  <c r="AC84" i="1"/>
  <c r="S84" i="1"/>
  <c r="AF82" i="1"/>
  <c r="AC82" i="1"/>
  <c r="M82" i="1"/>
  <c r="AF80" i="1"/>
  <c r="AC80" i="1"/>
  <c r="S80" i="1"/>
  <c r="Q80" i="1"/>
  <c r="M78" i="1"/>
  <c r="Q78" i="1"/>
  <c r="AF76" i="1"/>
  <c r="AC76" i="1"/>
  <c r="S76" i="1"/>
  <c r="AF74" i="1"/>
  <c r="AC74" i="1"/>
  <c r="M74" i="1"/>
  <c r="Q74" i="1"/>
  <c r="AF71" i="1"/>
  <c r="AC71" i="1"/>
  <c r="S71" i="1"/>
  <c r="M69" i="1"/>
  <c r="Q69" i="1"/>
  <c r="AF67" i="1"/>
  <c r="AC67" i="1"/>
  <c r="S67" i="1"/>
  <c r="AF65" i="1"/>
  <c r="AC65" i="1"/>
  <c r="M65" i="1"/>
  <c r="AA65" i="1"/>
  <c r="AF63" i="1"/>
  <c r="AC63" i="1"/>
  <c r="S63" i="1"/>
  <c r="AF59" i="1"/>
  <c r="AC59" i="1"/>
  <c r="S59" i="1"/>
  <c r="AF57" i="1"/>
  <c r="AC57" i="1"/>
  <c r="M57" i="1"/>
  <c r="AF55" i="1"/>
  <c r="AC55" i="1"/>
  <c r="S55" i="1"/>
  <c r="AA55" i="1"/>
  <c r="AF51" i="1"/>
  <c r="AC51" i="1"/>
  <c r="S51" i="1"/>
  <c r="Q51" i="1"/>
  <c r="AF49" i="1"/>
  <c r="AC49" i="1"/>
  <c r="M49" i="1"/>
  <c r="AF47" i="1"/>
  <c r="AC47" i="1"/>
  <c r="S47" i="1"/>
  <c r="M45" i="1"/>
  <c r="Q45" i="1"/>
  <c r="AF43" i="1"/>
  <c r="AC43" i="1"/>
  <c r="S43" i="1"/>
  <c r="AF41" i="1"/>
  <c r="AC41" i="1"/>
  <c r="M41" i="1"/>
  <c r="AF39" i="1"/>
  <c r="AC39" i="1"/>
  <c r="S39" i="1"/>
  <c r="M37" i="1"/>
  <c r="AA37" i="1"/>
  <c r="AF35" i="1"/>
  <c r="AC35" i="1"/>
  <c r="S35" i="1"/>
  <c r="AF33" i="1"/>
  <c r="AC33" i="1"/>
  <c r="M33" i="1"/>
  <c r="AF31" i="1"/>
  <c r="AC31" i="1"/>
  <c r="S31" i="1"/>
  <c r="AA31" i="1"/>
  <c r="AF26" i="1"/>
  <c r="AC26" i="1"/>
  <c r="S26" i="1"/>
  <c r="AF24" i="1"/>
  <c r="AC24" i="1"/>
  <c r="M24" i="1"/>
  <c r="AA24" i="1"/>
  <c r="AF22" i="1"/>
  <c r="AC22" i="1"/>
  <c r="S22" i="1"/>
  <c r="AC18" i="1"/>
  <c r="S18" i="1"/>
  <c r="AC16" i="1"/>
  <c r="M16" i="1"/>
  <c r="AC14" i="1"/>
  <c r="S14" i="1"/>
  <c r="Q14" i="1"/>
  <c r="AF12" i="1"/>
  <c r="M12" i="1"/>
  <c r="AF10" i="1"/>
  <c r="AC10" i="1"/>
  <c r="S10" i="1"/>
  <c r="I111" i="1"/>
  <c r="G111" i="1" s="1"/>
  <c r="AA111" i="1"/>
  <c r="AA122" i="1"/>
  <c r="AA149" i="1"/>
  <c r="AA165" i="1"/>
  <c r="AA173" i="1"/>
  <c r="AA181" i="1"/>
  <c r="AA189" i="1"/>
  <c r="AA197" i="1"/>
  <c r="AA205" i="1"/>
  <c r="AA217" i="1"/>
  <c r="AA225" i="1"/>
  <c r="AA155" i="1"/>
  <c r="AA147" i="1"/>
  <c r="AA167" i="1"/>
  <c r="AA183" i="1"/>
  <c r="AA199" i="1"/>
  <c r="AA211" i="1"/>
  <c r="AA227" i="1"/>
  <c r="AA151" i="1"/>
  <c r="AA187" i="1"/>
  <c r="AA129" i="1"/>
  <c r="AA203" i="1"/>
  <c r="AA209" i="1"/>
  <c r="AA10" i="1"/>
  <c r="AA18" i="1"/>
  <c r="Q22" i="1"/>
  <c r="Q31" i="1"/>
  <c r="Q35" i="1"/>
  <c r="AA43" i="1"/>
  <c r="Q47" i="1"/>
  <c r="AA59" i="1"/>
  <c r="Q63" i="1"/>
  <c r="AA71" i="1"/>
  <c r="AA76" i="1"/>
  <c r="AA12" i="1"/>
  <c r="AA16" i="1"/>
  <c r="AA20" i="1"/>
  <c r="Q24" i="1"/>
  <c r="Q29" i="1"/>
  <c r="AA41" i="1"/>
  <c r="AA45" i="1"/>
  <c r="Q49" i="1"/>
  <c r="AA57" i="1"/>
  <c r="AA61" i="1"/>
  <c r="Q65" i="1"/>
  <c r="Q84" i="1"/>
  <c r="Q92" i="1"/>
  <c r="Q96" i="1"/>
  <c r="AA104" i="1"/>
  <c r="Q108" i="1"/>
  <c r="Q114" i="1"/>
  <c r="AA131" i="1"/>
  <c r="AA135" i="1"/>
  <c r="Q82" i="1"/>
  <c r="Q90" i="1"/>
  <c r="Q94" i="1"/>
  <c r="AA102" i="1"/>
  <c r="Q106" i="1"/>
  <c r="Q110" i="1"/>
  <c r="Q116" i="1"/>
  <c r="AA231" i="1"/>
  <c r="Q231" i="1"/>
  <c r="Q227" i="1"/>
  <c r="Q223" i="1"/>
  <c r="AA163" i="1"/>
  <c r="AA141" i="1"/>
  <c r="AA137" i="1"/>
  <c r="Q122" i="1"/>
  <c r="AA106" i="1"/>
  <c r="Q76" i="1"/>
  <c r="AA118" i="1"/>
  <c r="AA86" i="1"/>
  <c r="AA63" i="1"/>
  <c r="AA47" i="1"/>
  <c r="AA33" i="1"/>
  <c r="Q18" i="1"/>
  <c r="M122" i="1"/>
  <c r="M114" i="1"/>
  <c r="M104" i="1"/>
  <c r="M96" i="1"/>
  <c r="M88" i="1"/>
  <c r="M80" i="1"/>
  <c r="M71" i="1"/>
  <c r="M63" i="1"/>
  <c r="M55" i="1"/>
  <c r="M47" i="1"/>
  <c r="M39" i="1"/>
  <c r="M31" i="1"/>
  <c r="M22" i="1"/>
  <c r="M14" i="1"/>
  <c r="S217" i="1"/>
  <c r="S209" i="1"/>
  <c r="S201" i="1"/>
  <c r="S193" i="1"/>
  <c r="S185" i="1"/>
  <c r="S177" i="1"/>
  <c r="S169" i="1"/>
  <c r="S161" i="1"/>
  <c r="S145" i="1"/>
  <c r="S129" i="1"/>
  <c r="S120" i="1"/>
  <c r="S110" i="1"/>
  <c r="S102" i="1"/>
  <c r="S94" i="1"/>
  <c r="S86" i="1"/>
  <c r="S78" i="1"/>
  <c r="S69" i="1"/>
  <c r="S61" i="1"/>
  <c r="S53" i="1"/>
  <c r="S45" i="1"/>
  <c r="S37" i="1"/>
  <c r="S29" i="1"/>
  <c r="S20" i="1"/>
  <c r="S12" i="1"/>
  <c r="AC227" i="1"/>
  <c r="AC219" i="1"/>
  <c r="AC211" i="1"/>
  <c r="AC203" i="1"/>
  <c r="AC195" i="1"/>
  <c r="AC187" i="1"/>
  <c r="AC179" i="1"/>
  <c r="AC171" i="1"/>
  <c r="AC161" i="1"/>
  <c r="AC145" i="1"/>
  <c r="AC129" i="1"/>
  <c r="AC110" i="1"/>
  <c r="AC94" i="1"/>
  <c r="AC78" i="1"/>
  <c r="AC61" i="1"/>
  <c r="AC45" i="1"/>
  <c r="AC29" i="1"/>
  <c r="AC12" i="1"/>
  <c r="AF193" i="1"/>
  <c r="AF177" i="1"/>
  <c r="AF110" i="1"/>
  <c r="AF94" i="1"/>
  <c r="AF78" i="1"/>
  <c r="AF61" i="1"/>
  <c r="AF45" i="1"/>
  <c r="AF29" i="1"/>
  <c r="N127" i="1"/>
  <c r="I127" i="1"/>
  <c r="G127" i="1" s="1"/>
  <c r="Q111" i="1"/>
  <c r="AC72" i="1"/>
  <c r="V72" i="1"/>
  <c r="S72" i="1"/>
  <c r="N72" i="1"/>
  <c r="V112" i="1"/>
  <c r="N112" i="1"/>
  <c r="N27" i="1"/>
  <c r="G112" i="1"/>
  <c r="H112" i="1"/>
  <c r="AC27" i="1"/>
  <c r="AF27" i="1"/>
  <c r="AA34" i="1"/>
  <c r="AA117" i="1"/>
  <c r="AA144" i="1"/>
  <c r="AF111" i="1"/>
  <c r="U111" i="1"/>
  <c r="M111" i="1"/>
  <c r="AF112" i="1"/>
  <c r="AA112" i="1"/>
  <c r="U112" i="1"/>
  <c r="Q112" i="1"/>
  <c r="M112" i="1"/>
  <c r="H72" i="1"/>
  <c r="I27" i="1"/>
  <c r="M27" i="1"/>
  <c r="S27" i="1"/>
  <c r="U27" i="1"/>
  <c r="AC111" i="1"/>
  <c r="V111" i="1"/>
  <c r="S111" i="1"/>
  <c r="N111" i="1"/>
  <c r="AA50" i="1"/>
  <c r="AA103" i="1"/>
  <c r="AA300" i="1"/>
  <c r="AF289" i="1"/>
  <c r="AF252" i="1"/>
  <c r="AF236" i="1"/>
  <c r="AC190" i="1"/>
  <c r="AF190" i="1"/>
  <c r="AA178" i="1"/>
  <c r="AF178" i="1"/>
  <c r="AA176" i="1"/>
  <c r="AF176" i="1"/>
  <c r="AA152" i="1"/>
  <c r="AF152" i="1"/>
  <c r="Q125" i="1"/>
  <c r="AF125" i="1"/>
  <c r="Q119" i="1"/>
  <c r="AF119" i="1"/>
  <c r="Q115" i="1"/>
  <c r="AF115" i="1"/>
  <c r="AA113" i="1"/>
  <c r="AF113" i="1"/>
  <c r="Q109" i="1"/>
  <c r="AF109" i="1"/>
  <c r="AA95" i="1"/>
  <c r="AF95" i="1"/>
  <c r="AA91" i="1"/>
  <c r="AF91" i="1"/>
  <c r="Q89" i="1"/>
  <c r="AF89" i="1"/>
  <c r="AA85" i="1"/>
  <c r="AF85" i="1"/>
  <c r="AA77" i="1"/>
  <c r="AF77" i="1"/>
  <c r="AA70" i="1"/>
  <c r="AF70" i="1"/>
  <c r="AA62" i="1"/>
  <c r="AF62" i="1"/>
  <c r="AA58" i="1"/>
  <c r="AF58" i="1"/>
  <c r="AA54" i="1"/>
  <c r="AF54" i="1"/>
  <c r="AA46" i="1"/>
  <c r="AF46" i="1"/>
  <c r="AA42" i="1"/>
  <c r="AF42" i="1"/>
  <c r="AA38" i="1"/>
  <c r="AF38" i="1"/>
  <c r="AA30" i="1"/>
  <c r="AF30" i="1"/>
  <c r="AA25" i="1"/>
  <c r="AF25" i="1"/>
  <c r="AA236" i="1"/>
  <c r="Q254" i="1"/>
  <c r="Q250" i="1"/>
  <c r="AA246" i="1"/>
  <c r="Q240" i="1"/>
  <c r="Q238" i="1"/>
  <c r="AA233" i="1"/>
  <c r="Q233" i="1"/>
  <c r="AA288" i="1"/>
  <c r="Z258" i="1"/>
  <c r="Z289" i="1"/>
  <c r="Z270" i="1"/>
  <c r="S351" i="1"/>
  <c r="AA346" i="1"/>
  <c r="AA336" i="1"/>
  <c r="AA305" i="1"/>
  <c r="AA298" i="1"/>
  <c r="AA373" i="1"/>
  <c r="Q93" i="1"/>
  <c r="AC314" i="1"/>
  <c r="AF264" i="1"/>
  <c r="AF244" i="1"/>
  <c r="AF21" i="1"/>
  <c r="AC288" i="1"/>
  <c r="AF268" i="1"/>
  <c r="AF248" i="1"/>
  <c r="AF240" i="1"/>
  <c r="AF9" i="1"/>
  <c r="AC9" i="1"/>
  <c r="S9" i="1"/>
  <c r="AA9" i="1"/>
  <c r="M9" i="1"/>
  <c r="AC234" i="1"/>
  <c r="AF234" i="1"/>
  <c r="N269" i="1"/>
  <c r="AF269" i="1"/>
  <c r="AC269" i="1"/>
  <c r="Z269" i="1"/>
  <c r="AF267" i="1"/>
  <c r="AA267" i="1"/>
  <c r="AC267" i="1"/>
  <c r="N265" i="1"/>
  <c r="AF265" i="1"/>
  <c r="AC265" i="1"/>
  <c r="Z265" i="1"/>
  <c r="AF259" i="1"/>
  <c r="AA259" i="1"/>
  <c r="AC259" i="1"/>
  <c r="N257" i="1"/>
  <c r="AF257" i="1"/>
  <c r="AC257" i="1"/>
  <c r="AA257" i="1"/>
  <c r="AF255" i="1"/>
  <c r="AA255" i="1"/>
  <c r="Q255" i="1"/>
  <c r="AC255" i="1"/>
  <c r="AF253" i="1"/>
  <c r="AC253" i="1"/>
  <c r="Q253" i="1"/>
  <c r="AF251" i="1"/>
  <c r="AA251" i="1"/>
  <c r="Q251" i="1"/>
  <c r="AC251" i="1"/>
  <c r="AF249" i="1"/>
  <c r="AC249" i="1"/>
  <c r="AF247" i="1"/>
  <c r="AA247" i="1"/>
  <c r="AC247" i="1"/>
  <c r="AF245" i="1"/>
  <c r="AC245" i="1"/>
  <c r="AA245" i="1"/>
  <c r="Q245" i="1"/>
  <c r="AF243" i="1"/>
  <c r="AC243" i="1"/>
  <c r="AF241" i="1"/>
  <c r="AC241" i="1"/>
  <c r="AA241" i="1"/>
  <c r="Q241" i="1"/>
  <c r="AF239" i="1"/>
  <c r="Q239" i="1"/>
  <c r="AC239" i="1"/>
  <c r="AF237" i="1"/>
  <c r="AC237" i="1"/>
  <c r="AA237" i="1"/>
  <c r="AF235" i="1"/>
  <c r="AC235" i="1"/>
  <c r="N290" i="1"/>
  <c r="AF290" i="1"/>
  <c r="AC290" i="1"/>
  <c r="AA290" i="1"/>
  <c r="N296" i="1"/>
  <c r="AF296" i="1"/>
  <c r="AC296" i="1"/>
  <c r="AA296" i="1"/>
  <c r="S296" i="1"/>
  <c r="AC303" i="1"/>
  <c r="AF303" i="1"/>
  <c r="AF306" i="1"/>
  <c r="AA306" i="1"/>
  <c r="S306" i="1"/>
  <c r="AF319" i="1"/>
  <c r="AC319" i="1"/>
  <c r="AF323" i="1"/>
  <c r="AC323" i="1"/>
  <c r="AA323" i="1"/>
  <c r="AC325" i="1"/>
  <c r="S325" i="1"/>
  <c r="AF325" i="1"/>
  <c r="AF328" i="1"/>
  <c r="AA328" i="1"/>
  <c r="S328" i="1"/>
  <c r="AC332" i="1"/>
  <c r="S332" i="1"/>
  <c r="N338" i="1"/>
  <c r="AA338" i="1"/>
  <c r="AF344" i="1"/>
  <c r="AC344" i="1"/>
  <c r="AA344" i="1"/>
  <c r="AF347" i="1"/>
  <c r="S347" i="1"/>
  <c r="AF352" i="1"/>
  <c r="AA352" i="1"/>
  <c r="S352" i="1"/>
  <c r="Q249" i="1"/>
  <c r="AA234" i="1"/>
  <c r="Q257" i="1"/>
  <c r="Q237" i="1"/>
  <c r="Q243" i="1"/>
  <c r="AA243" i="1"/>
  <c r="AA239" i="1"/>
  <c r="AA235" i="1"/>
  <c r="Q234" i="1"/>
  <c r="AA265" i="1"/>
  <c r="Z259" i="1"/>
  <c r="S300" i="1"/>
  <c r="S303" i="1"/>
  <c r="S339" i="1"/>
  <c r="S372" i="1"/>
  <c r="S344" i="1"/>
  <c r="S316" i="1"/>
  <c r="AA347" i="1"/>
  <c r="AA319" i="1"/>
  <c r="AA316" i="1"/>
  <c r="Q230" i="1"/>
  <c r="AC230" i="1"/>
  <c r="AF230" i="1"/>
  <c r="Q228" i="1"/>
  <c r="AC228" i="1"/>
  <c r="AA226" i="1"/>
  <c r="AC226" i="1"/>
  <c r="Q224" i="1"/>
  <c r="AC224" i="1"/>
  <c r="Q222" i="1"/>
  <c r="AC222" i="1"/>
  <c r="Q220" i="1"/>
  <c r="AC220" i="1"/>
  <c r="S218" i="1"/>
  <c r="AC218" i="1"/>
  <c r="S214" i="1"/>
  <c r="AC214" i="1"/>
  <c r="S212" i="1"/>
  <c r="AC212" i="1"/>
  <c r="S210" i="1"/>
  <c r="AC210" i="1"/>
  <c r="S208" i="1"/>
  <c r="AC208" i="1"/>
  <c r="S204" i="1"/>
  <c r="AC204" i="1"/>
  <c r="S202" i="1"/>
  <c r="AC202" i="1"/>
  <c r="S200" i="1"/>
  <c r="AC200" i="1"/>
  <c r="S198" i="1"/>
  <c r="AC198" i="1"/>
  <c r="S196" i="1"/>
  <c r="AC196" i="1"/>
  <c r="S194" i="1"/>
  <c r="AC194" i="1"/>
  <c r="S192" i="1"/>
  <c r="AC192" i="1"/>
  <c r="S188" i="1"/>
  <c r="AC188" i="1"/>
  <c r="S186" i="1"/>
  <c r="AC186" i="1"/>
  <c r="S184" i="1"/>
  <c r="AC184" i="1"/>
  <c r="AA196" i="1"/>
  <c r="AA194" i="1"/>
  <c r="AA109" i="1"/>
  <c r="Q256" i="1"/>
  <c r="AC256" i="1"/>
  <c r="AF327" i="1"/>
  <c r="AC327" i="1"/>
  <c r="AF330" i="1"/>
  <c r="AC330" i="1"/>
  <c r="AF342" i="1"/>
  <c r="AC342" i="1"/>
  <c r="AF350" i="1"/>
  <c r="AC350" i="1"/>
  <c r="AC336" i="1"/>
  <c r="AC298" i="1"/>
  <c r="AC233" i="1"/>
  <c r="AF270" i="1"/>
  <c r="AF266" i="1"/>
  <c r="AF258" i="1"/>
  <c r="AF254" i="1"/>
  <c r="AF250" i="1"/>
  <c r="AF246" i="1"/>
  <c r="AF242" i="1"/>
  <c r="AF238" i="1"/>
  <c r="AC306" i="1"/>
  <c r="AF305" i="1"/>
  <c r="AC301" i="1"/>
  <c r="AC300" i="1"/>
  <c r="AF300" i="1"/>
  <c r="AF317" i="1"/>
  <c r="AC316" i="1"/>
  <c r="AC322" i="1"/>
  <c r="AC321" i="1"/>
  <c r="S321" i="1"/>
  <c r="AA321" i="1"/>
  <c r="AC328" i="1"/>
  <c r="S333" i="1"/>
  <c r="AA333" i="1"/>
  <c r="AC333" i="1"/>
  <c r="AF332" i="1"/>
  <c r="AA332" i="1"/>
  <c r="AC334" i="1"/>
  <c r="AF340" i="1"/>
  <c r="AA339" i="1"/>
  <c r="AC339" i="1"/>
  <c r="AF338" i="1"/>
  <c r="S338" i="1"/>
  <c r="AC338" i="1"/>
  <c r="AC373" i="1"/>
  <c r="AF372" i="1"/>
  <c r="AA372" i="1"/>
  <c r="AC347" i="1"/>
  <c r="AF346" i="1"/>
  <c r="AC352" i="1"/>
  <c r="AC351" i="1"/>
  <c r="S216" i="1"/>
  <c r="AA216" i="1"/>
  <c r="S206" i="1"/>
  <c r="AA206" i="1"/>
  <c r="S190" i="1"/>
  <c r="AA190" i="1"/>
  <c r="AC182" i="1"/>
  <c r="S182" i="1"/>
  <c r="AA182" i="1"/>
  <c r="AC180" i="1"/>
  <c r="S180" i="1"/>
  <c r="AC178" i="1"/>
  <c r="S178" i="1"/>
  <c r="AC176" i="1"/>
  <c r="S176" i="1"/>
  <c r="AC174" i="1"/>
  <c r="S174" i="1"/>
  <c r="AC172" i="1"/>
  <c r="S172" i="1"/>
  <c r="AC170" i="1"/>
  <c r="S170" i="1"/>
  <c r="AA170" i="1"/>
  <c r="AC168" i="1"/>
  <c r="S168" i="1"/>
  <c r="AC166" i="1"/>
  <c r="S166" i="1"/>
  <c r="AC164" i="1"/>
  <c r="S164" i="1"/>
  <c r="AC162" i="1"/>
  <c r="S162" i="1"/>
  <c r="AC160" i="1"/>
  <c r="S160" i="1"/>
  <c r="AC158" i="1"/>
  <c r="S158" i="1"/>
  <c r="AC156" i="1"/>
  <c r="S156" i="1"/>
  <c r="AA156" i="1"/>
  <c r="AC154" i="1"/>
  <c r="S154" i="1"/>
  <c r="AC152" i="1"/>
  <c r="S152" i="1"/>
  <c r="AC150" i="1"/>
  <c r="S150" i="1"/>
  <c r="AC148" i="1"/>
  <c r="S148" i="1"/>
  <c r="AC146" i="1"/>
  <c r="S146" i="1"/>
  <c r="AC144" i="1"/>
  <c r="S144" i="1"/>
  <c r="AC142" i="1"/>
  <c r="S142" i="1"/>
  <c r="AC140" i="1"/>
  <c r="S140" i="1"/>
  <c r="AC138" i="1"/>
  <c r="S138" i="1"/>
  <c r="AC136" i="1"/>
  <c r="S136" i="1"/>
  <c r="AC134" i="1"/>
  <c r="S134" i="1"/>
  <c r="AC132" i="1"/>
  <c r="S132" i="1"/>
  <c r="AA132" i="1"/>
  <c r="AC130" i="1"/>
  <c r="S130" i="1"/>
  <c r="AC128" i="1"/>
  <c r="S128" i="1"/>
  <c r="AC125" i="1"/>
  <c r="S125" i="1"/>
  <c r="M125" i="1"/>
  <c r="AC123" i="1"/>
  <c r="S123" i="1"/>
  <c r="M123" i="1"/>
  <c r="AC121" i="1"/>
  <c r="S121" i="1"/>
  <c r="M121" i="1"/>
  <c r="AC119" i="1"/>
  <c r="S119" i="1"/>
  <c r="M119" i="1"/>
  <c r="AC117" i="1"/>
  <c r="S117" i="1"/>
  <c r="M117" i="1"/>
  <c r="AC115" i="1"/>
  <c r="S115" i="1"/>
  <c r="M115" i="1"/>
  <c r="AC113" i="1"/>
  <c r="S113" i="1"/>
  <c r="M113" i="1"/>
  <c r="AC109" i="1"/>
  <c r="S109" i="1"/>
  <c r="M109" i="1"/>
  <c r="AC107" i="1"/>
  <c r="S107" i="1"/>
  <c r="M107" i="1"/>
  <c r="AC105" i="1"/>
  <c r="S105" i="1"/>
  <c r="M105" i="1"/>
  <c r="AC103" i="1"/>
  <c r="S103" i="1"/>
  <c r="M103" i="1"/>
  <c r="Q103" i="1"/>
  <c r="AC101" i="1"/>
  <c r="S101" i="1"/>
  <c r="M101" i="1"/>
  <c r="AC99" i="1"/>
  <c r="S99" i="1"/>
  <c r="M99" i="1"/>
  <c r="AC97" i="1"/>
  <c r="S97" i="1"/>
  <c r="M97" i="1"/>
  <c r="AC95" i="1"/>
  <c r="S95" i="1"/>
  <c r="M95" i="1"/>
  <c r="Q95" i="1"/>
  <c r="AC93" i="1"/>
  <c r="S93" i="1"/>
  <c r="M93" i="1"/>
  <c r="AC91" i="1"/>
  <c r="S91" i="1"/>
  <c r="M91" i="1"/>
  <c r="AC89" i="1"/>
  <c r="S89" i="1"/>
  <c r="M89" i="1"/>
  <c r="AC87" i="1"/>
  <c r="S87" i="1"/>
  <c r="M87" i="1"/>
  <c r="AC85" i="1"/>
  <c r="S85" i="1"/>
  <c r="M85" i="1"/>
  <c r="AC83" i="1"/>
  <c r="S83" i="1"/>
  <c r="M83" i="1"/>
  <c r="AA83" i="1"/>
  <c r="AC81" i="1"/>
  <c r="S81" i="1"/>
  <c r="M81" i="1"/>
  <c r="AC79" i="1"/>
  <c r="S79" i="1"/>
  <c r="M79" i="1"/>
  <c r="AC77" i="1"/>
  <c r="S77" i="1"/>
  <c r="M77" i="1"/>
  <c r="AC75" i="1"/>
  <c r="S75" i="1"/>
  <c r="M75" i="1"/>
  <c r="AC73" i="1"/>
  <c r="S73" i="1"/>
  <c r="M73" i="1"/>
  <c r="AC70" i="1"/>
  <c r="S70" i="1"/>
  <c r="M70" i="1"/>
  <c r="AC68" i="1"/>
  <c r="S68" i="1"/>
  <c r="M68" i="1"/>
  <c r="AC66" i="1"/>
  <c r="S66" i="1"/>
  <c r="M66" i="1"/>
  <c r="AC64" i="1"/>
  <c r="S64" i="1"/>
  <c r="M64" i="1"/>
  <c r="AC62" i="1"/>
  <c r="S62" i="1"/>
  <c r="M62" i="1"/>
  <c r="AC60" i="1"/>
  <c r="S60" i="1"/>
  <c r="M60" i="1"/>
  <c r="AC58" i="1"/>
  <c r="S58" i="1"/>
  <c r="M58" i="1"/>
  <c r="AC56" i="1"/>
  <c r="S56" i="1"/>
  <c r="M56" i="1"/>
  <c r="AC54" i="1"/>
  <c r="S54" i="1"/>
  <c r="M54" i="1"/>
  <c r="AC52" i="1"/>
  <c r="S52" i="1"/>
  <c r="M52" i="1"/>
  <c r="AC50" i="1"/>
  <c r="S50" i="1"/>
  <c r="M50" i="1"/>
  <c r="AC48" i="1"/>
  <c r="S48" i="1"/>
  <c r="M48" i="1"/>
  <c r="AC46" i="1"/>
  <c r="S46" i="1"/>
  <c r="M46" i="1"/>
  <c r="AC44" i="1"/>
  <c r="S44" i="1"/>
  <c r="M44" i="1"/>
  <c r="AC42" i="1"/>
  <c r="S42" i="1"/>
  <c r="M42" i="1"/>
  <c r="AC40" i="1"/>
  <c r="S40" i="1"/>
  <c r="M40" i="1"/>
  <c r="AC38" i="1"/>
  <c r="S38" i="1"/>
  <c r="M38" i="1"/>
  <c r="AC36" i="1"/>
  <c r="S36" i="1"/>
  <c r="M36" i="1"/>
  <c r="AC34" i="1"/>
  <c r="S34" i="1"/>
  <c r="M34" i="1"/>
  <c r="AC32" i="1"/>
  <c r="S32" i="1"/>
  <c r="M32" i="1"/>
  <c r="AC30" i="1"/>
  <c r="S30" i="1"/>
  <c r="M30" i="1"/>
  <c r="AC28" i="1"/>
  <c r="S28" i="1"/>
  <c r="M28" i="1"/>
  <c r="AC25" i="1"/>
  <c r="S25" i="1"/>
  <c r="M25" i="1"/>
  <c r="AC23" i="1"/>
  <c r="S23" i="1"/>
  <c r="M23" i="1"/>
  <c r="AC21" i="1"/>
  <c r="S21" i="1"/>
  <c r="M21" i="1"/>
  <c r="AC19" i="1"/>
  <c r="S19" i="1"/>
  <c r="M19" i="1"/>
  <c r="AC17" i="1"/>
  <c r="S17" i="1"/>
  <c r="M17" i="1"/>
  <c r="AC15" i="1"/>
  <c r="S15" i="1"/>
  <c r="M15" i="1"/>
  <c r="AA15" i="1"/>
  <c r="AC13" i="1"/>
  <c r="S13" i="1"/>
  <c r="M13" i="1"/>
  <c r="AF11" i="1"/>
  <c r="AC11" i="1"/>
  <c r="S11" i="1"/>
  <c r="M11" i="1"/>
  <c r="AA11" i="1"/>
  <c r="AA19" i="1"/>
  <c r="AA23" i="1"/>
  <c r="AA28" i="1"/>
  <c r="AA32" i="1"/>
  <c r="AA36" i="1"/>
  <c r="AA40" i="1"/>
  <c r="AA44" i="1"/>
  <c r="AA48" i="1"/>
  <c r="AA52" i="1"/>
  <c r="AA56" i="1"/>
  <c r="AA60" i="1"/>
  <c r="AA64" i="1"/>
  <c r="AA75" i="1"/>
  <c r="AA130" i="1"/>
  <c r="AA79" i="1"/>
  <c r="AA99" i="1"/>
  <c r="AA73" i="1"/>
  <c r="AA87" i="1"/>
  <c r="AA121" i="1"/>
  <c r="AA107" i="1"/>
  <c r="AA128" i="1"/>
  <c r="AA164" i="1"/>
  <c r="Q123" i="1"/>
  <c r="AA140" i="1"/>
  <c r="AA204" i="1"/>
  <c r="AA166" i="1"/>
  <c r="AA148" i="1"/>
  <c r="AA160" i="1"/>
  <c r="AA186" i="1"/>
  <c r="AA212" i="1"/>
  <c r="Q226" i="1"/>
  <c r="AA142" i="1"/>
  <c r="Q99" i="1"/>
  <c r="Q81" i="1"/>
  <c r="Q68" i="1"/>
  <c r="AA17" i="1"/>
  <c r="AA256" i="1"/>
  <c r="AA93" i="1"/>
  <c r="AA80" i="1"/>
  <c r="Q33" i="1"/>
  <c r="AA51" i="1"/>
  <c r="AA67" i="1"/>
  <c r="I9" i="1"/>
  <c r="H9" i="1" s="1"/>
  <c r="U9" i="1"/>
  <c r="V9" i="1"/>
  <c r="AA230" i="1"/>
  <c r="I230" i="1"/>
  <c r="V230" i="1"/>
  <c r="U230" i="1"/>
  <c r="N230" i="1"/>
  <c r="AA228" i="1"/>
  <c r="I228" i="1"/>
  <c r="U228" i="1"/>
  <c r="V228" i="1"/>
  <c r="N228" i="1"/>
  <c r="I226" i="1"/>
  <c r="V226" i="1"/>
  <c r="U226" i="1"/>
  <c r="N226" i="1"/>
  <c r="U224" i="1"/>
  <c r="V224" i="1"/>
  <c r="I224" i="1"/>
  <c r="N224" i="1"/>
  <c r="AA222" i="1"/>
  <c r="I222" i="1"/>
  <c r="V222" i="1"/>
  <c r="U222" i="1"/>
  <c r="N222" i="1"/>
  <c r="I220" i="1"/>
  <c r="U220" i="1"/>
  <c r="V220" i="1"/>
  <c r="N220" i="1"/>
  <c r="AA218" i="1"/>
  <c r="I218" i="1"/>
  <c r="V218" i="1"/>
  <c r="U218" i="1"/>
  <c r="N218" i="1"/>
  <c r="U216" i="1"/>
  <c r="V216" i="1"/>
  <c r="N216" i="1"/>
  <c r="I216" i="1"/>
  <c r="AA214" i="1"/>
  <c r="I214" i="1"/>
  <c r="V214" i="1"/>
  <c r="U214" i="1"/>
  <c r="N214" i="1"/>
  <c r="I212" i="1"/>
  <c r="U212" i="1"/>
  <c r="V212" i="1"/>
  <c r="N212" i="1"/>
  <c r="AA210" i="1"/>
  <c r="I210" i="1"/>
  <c r="V210" i="1"/>
  <c r="U210" i="1"/>
  <c r="N210" i="1"/>
  <c r="AA208" i="1"/>
  <c r="U208" i="1"/>
  <c r="V208" i="1"/>
  <c r="I208" i="1"/>
  <c r="N208" i="1"/>
  <c r="I206" i="1"/>
  <c r="V206" i="1"/>
  <c r="U206" i="1"/>
  <c r="N206" i="1"/>
  <c r="I204" i="1"/>
  <c r="U204" i="1"/>
  <c r="V204" i="1"/>
  <c r="N204" i="1"/>
  <c r="AA202" i="1"/>
  <c r="I202" i="1"/>
  <c r="V202" i="1"/>
  <c r="U202" i="1"/>
  <c r="N202" i="1"/>
  <c r="AA200" i="1"/>
  <c r="U200" i="1"/>
  <c r="V200" i="1"/>
  <c r="N200" i="1"/>
  <c r="I200" i="1"/>
  <c r="AA198" i="1"/>
  <c r="I198" i="1"/>
  <c r="V198" i="1"/>
  <c r="U198" i="1"/>
  <c r="N198" i="1"/>
  <c r="I196" i="1"/>
  <c r="U196" i="1"/>
  <c r="V196" i="1"/>
  <c r="N196" i="1"/>
  <c r="I194" i="1"/>
  <c r="V194" i="1"/>
  <c r="U194" i="1"/>
  <c r="N194" i="1"/>
  <c r="AA192" i="1"/>
  <c r="U192" i="1"/>
  <c r="V192" i="1"/>
  <c r="I192" i="1"/>
  <c r="N192" i="1"/>
  <c r="I190" i="1"/>
  <c r="V190" i="1"/>
  <c r="U190" i="1"/>
  <c r="N190" i="1"/>
  <c r="AA188" i="1"/>
  <c r="I188" i="1"/>
  <c r="U188" i="1"/>
  <c r="V188" i="1"/>
  <c r="N188" i="1"/>
  <c r="I186" i="1"/>
  <c r="V186" i="1"/>
  <c r="U186" i="1"/>
  <c r="N186" i="1"/>
  <c r="AA184" i="1"/>
  <c r="U184" i="1"/>
  <c r="V184" i="1"/>
  <c r="N184" i="1"/>
  <c r="I184" i="1"/>
  <c r="I182" i="1"/>
  <c r="V182" i="1"/>
  <c r="U182" i="1"/>
  <c r="N182" i="1"/>
  <c r="AA180" i="1"/>
  <c r="I180" i="1"/>
  <c r="U180" i="1"/>
  <c r="V180" i="1"/>
  <c r="N180" i="1"/>
  <c r="I178" i="1"/>
  <c r="V178" i="1"/>
  <c r="U178" i="1"/>
  <c r="N178" i="1"/>
  <c r="I176" i="1"/>
  <c r="U176" i="1"/>
  <c r="V176" i="1"/>
  <c r="N176" i="1"/>
  <c r="AA174" i="1"/>
  <c r="I174" i="1"/>
  <c r="V174" i="1"/>
  <c r="U174" i="1"/>
  <c r="N174" i="1"/>
  <c r="AA172" i="1"/>
  <c r="I172" i="1"/>
  <c r="U172" i="1"/>
  <c r="V172" i="1"/>
  <c r="N172" i="1"/>
  <c r="I170" i="1"/>
  <c r="V170" i="1"/>
  <c r="U170" i="1"/>
  <c r="N170" i="1"/>
  <c r="AA168" i="1"/>
  <c r="I168" i="1"/>
  <c r="U168" i="1"/>
  <c r="V168" i="1"/>
  <c r="N168" i="1"/>
  <c r="I166" i="1"/>
  <c r="V166" i="1"/>
  <c r="U166" i="1"/>
  <c r="N166" i="1"/>
  <c r="I164" i="1"/>
  <c r="U164" i="1"/>
  <c r="V164" i="1"/>
  <c r="N164" i="1"/>
  <c r="AA162" i="1"/>
  <c r="I162" i="1"/>
  <c r="V162" i="1"/>
  <c r="U162" i="1"/>
  <c r="N162" i="1"/>
  <c r="I160" i="1"/>
  <c r="U160" i="1"/>
  <c r="V160" i="1"/>
  <c r="N160" i="1"/>
  <c r="AA158" i="1"/>
  <c r="I158" i="1"/>
  <c r="V158" i="1"/>
  <c r="U158" i="1"/>
  <c r="N158" i="1"/>
  <c r="I156" i="1"/>
  <c r="U156" i="1"/>
  <c r="V156" i="1"/>
  <c r="N156" i="1"/>
  <c r="AA154" i="1"/>
  <c r="I154" i="1"/>
  <c r="V154" i="1"/>
  <c r="U154" i="1"/>
  <c r="N154" i="1"/>
  <c r="I152" i="1"/>
  <c r="U152" i="1"/>
  <c r="V152" i="1"/>
  <c r="N152" i="1"/>
  <c r="AA150" i="1"/>
  <c r="I150" i="1"/>
  <c r="V150" i="1"/>
  <c r="U150" i="1"/>
  <c r="N150" i="1"/>
  <c r="I148" i="1"/>
  <c r="U148" i="1"/>
  <c r="V148" i="1"/>
  <c r="N148" i="1"/>
  <c r="AA146" i="1"/>
  <c r="I146" i="1"/>
  <c r="V146" i="1"/>
  <c r="U146" i="1"/>
  <c r="N146" i="1"/>
  <c r="I144" i="1"/>
  <c r="U144" i="1"/>
  <c r="V144" i="1"/>
  <c r="N144" i="1"/>
  <c r="I142" i="1"/>
  <c r="V142" i="1"/>
  <c r="U142" i="1"/>
  <c r="N142" i="1"/>
  <c r="I140" i="1"/>
  <c r="U140" i="1"/>
  <c r="V140" i="1"/>
  <c r="N140" i="1"/>
  <c r="AA138" i="1"/>
  <c r="I138" i="1"/>
  <c r="V138" i="1"/>
  <c r="U138" i="1"/>
  <c r="N138" i="1"/>
  <c r="AA136" i="1"/>
  <c r="I136" i="1"/>
  <c r="U136" i="1"/>
  <c r="V136" i="1"/>
  <c r="N136" i="1"/>
  <c r="AA134" i="1"/>
  <c r="I134" i="1"/>
  <c r="V134" i="1"/>
  <c r="U134" i="1"/>
  <c r="N134" i="1"/>
  <c r="I132" i="1"/>
  <c r="U132" i="1"/>
  <c r="V132" i="1"/>
  <c r="N132" i="1"/>
  <c r="I130" i="1"/>
  <c r="V130" i="1"/>
  <c r="U130" i="1"/>
  <c r="N130" i="1"/>
  <c r="I128" i="1"/>
  <c r="U128" i="1"/>
  <c r="V128" i="1"/>
  <c r="N128" i="1"/>
  <c r="AA125" i="1"/>
  <c r="I125" i="1"/>
  <c r="V125" i="1"/>
  <c r="U125" i="1"/>
  <c r="N125" i="1"/>
  <c r="AA123" i="1"/>
  <c r="I123" i="1"/>
  <c r="U123" i="1"/>
  <c r="V123" i="1"/>
  <c r="N123" i="1"/>
  <c r="Q121" i="1"/>
  <c r="I121" i="1"/>
  <c r="V121" i="1"/>
  <c r="U121" i="1"/>
  <c r="N121" i="1"/>
  <c r="AA119" i="1"/>
  <c r="I119" i="1"/>
  <c r="U119" i="1"/>
  <c r="V119" i="1"/>
  <c r="N119" i="1"/>
  <c r="Q117" i="1"/>
  <c r="I117" i="1"/>
  <c r="V117" i="1"/>
  <c r="U117" i="1"/>
  <c r="N117" i="1"/>
  <c r="AA115" i="1"/>
  <c r="I115" i="1"/>
  <c r="U115" i="1"/>
  <c r="V115" i="1"/>
  <c r="N115" i="1"/>
  <c r="Q113" i="1"/>
  <c r="I113" i="1"/>
  <c r="V113" i="1"/>
  <c r="U113" i="1"/>
  <c r="N113" i="1"/>
  <c r="I109" i="1"/>
  <c r="U109" i="1"/>
  <c r="V109" i="1"/>
  <c r="N109" i="1"/>
  <c r="Q107" i="1"/>
  <c r="I107" i="1"/>
  <c r="V107" i="1"/>
  <c r="U107" i="1"/>
  <c r="N107" i="1"/>
  <c r="Q105" i="1"/>
  <c r="I105" i="1"/>
  <c r="U105" i="1"/>
  <c r="V105" i="1"/>
  <c r="N105" i="1"/>
  <c r="I103" i="1"/>
  <c r="V103" i="1"/>
  <c r="U103" i="1"/>
  <c r="N103" i="1"/>
  <c r="Q101" i="1"/>
  <c r="I101" i="1"/>
  <c r="U101" i="1"/>
  <c r="V101" i="1"/>
  <c r="N101" i="1"/>
  <c r="I99" i="1"/>
  <c r="V99" i="1"/>
  <c r="U99" i="1"/>
  <c r="N99" i="1"/>
  <c r="Q97" i="1"/>
  <c r="I97" i="1"/>
  <c r="U97" i="1"/>
  <c r="V97" i="1"/>
  <c r="N97" i="1"/>
  <c r="I95" i="1"/>
  <c r="V95" i="1"/>
  <c r="U95" i="1"/>
  <c r="N95" i="1"/>
  <c r="I93" i="1"/>
  <c r="U93" i="1"/>
  <c r="V93" i="1"/>
  <c r="N93" i="1"/>
  <c r="Q91" i="1"/>
  <c r="I91" i="1"/>
  <c r="V91" i="1"/>
  <c r="U91" i="1"/>
  <c r="N91" i="1"/>
  <c r="AA89" i="1"/>
  <c r="I89" i="1"/>
  <c r="U89" i="1"/>
  <c r="V89" i="1"/>
  <c r="N89" i="1"/>
  <c r="Q87" i="1"/>
  <c r="I87" i="1"/>
  <c r="V87" i="1"/>
  <c r="U87" i="1"/>
  <c r="N87" i="1"/>
  <c r="Q85" i="1"/>
  <c r="I85" i="1"/>
  <c r="U85" i="1"/>
  <c r="V85" i="1"/>
  <c r="N85" i="1"/>
  <c r="Q83" i="1"/>
  <c r="I83" i="1"/>
  <c r="V83" i="1"/>
  <c r="U83" i="1"/>
  <c r="N83" i="1"/>
  <c r="AA81" i="1"/>
  <c r="I81" i="1"/>
  <c r="U81" i="1"/>
  <c r="V81" i="1"/>
  <c r="N81" i="1"/>
  <c r="Q79" i="1"/>
  <c r="I79" i="1"/>
  <c r="V79" i="1"/>
  <c r="U79" i="1"/>
  <c r="N79" i="1"/>
  <c r="Q77" i="1"/>
  <c r="I77" i="1"/>
  <c r="U77" i="1"/>
  <c r="V77" i="1"/>
  <c r="N77" i="1"/>
  <c r="Q75" i="1"/>
  <c r="I75" i="1"/>
  <c r="V75" i="1"/>
  <c r="U75" i="1"/>
  <c r="N75" i="1"/>
  <c r="Q73" i="1"/>
  <c r="I73" i="1"/>
  <c r="U73" i="1"/>
  <c r="V73" i="1"/>
  <c r="N73" i="1"/>
  <c r="Q70" i="1"/>
  <c r="I70" i="1"/>
  <c r="V70" i="1"/>
  <c r="U70" i="1"/>
  <c r="N70" i="1"/>
  <c r="AA68" i="1"/>
  <c r="I68" i="1"/>
  <c r="U68" i="1"/>
  <c r="V68" i="1"/>
  <c r="N68" i="1"/>
  <c r="Q66" i="1"/>
  <c r="I66" i="1"/>
  <c r="V66" i="1"/>
  <c r="U66" i="1"/>
  <c r="N66" i="1"/>
  <c r="Q64" i="1"/>
  <c r="I64" i="1"/>
  <c r="U64" i="1"/>
  <c r="V64" i="1"/>
  <c r="N64" i="1"/>
  <c r="Q62" i="1"/>
  <c r="I62" i="1"/>
  <c r="V62" i="1"/>
  <c r="U62" i="1"/>
  <c r="N62" i="1"/>
  <c r="Q60" i="1"/>
  <c r="I60" i="1"/>
  <c r="U60" i="1"/>
  <c r="V60" i="1"/>
  <c r="N60" i="1"/>
  <c r="Q58" i="1"/>
  <c r="I58" i="1"/>
  <c r="V58" i="1"/>
  <c r="U58" i="1"/>
  <c r="N58" i="1"/>
  <c r="Q56" i="1"/>
  <c r="I56" i="1"/>
  <c r="U56" i="1"/>
  <c r="V56" i="1"/>
  <c r="N56" i="1"/>
  <c r="Q54" i="1"/>
  <c r="I54" i="1"/>
  <c r="V54" i="1"/>
  <c r="U54" i="1"/>
  <c r="N54" i="1"/>
  <c r="Q52" i="1"/>
  <c r="I52" i="1"/>
  <c r="U52" i="1"/>
  <c r="V52" i="1"/>
  <c r="N52" i="1"/>
  <c r="Q50" i="1"/>
  <c r="I50" i="1"/>
  <c r="U50" i="1"/>
  <c r="V50" i="1"/>
  <c r="N50" i="1"/>
  <c r="Q48" i="1"/>
  <c r="I48" i="1"/>
  <c r="U48" i="1"/>
  <c r="V48" i="1"/>
  <c r="N48" i="1"/>
  <c r="Q46" i="1"/>
  <c r="I46" i="1"/>
  <c r="U46" i="1"/>
  <c r="V46" i="1"/>
  <c r="N46" i="1"/>
  <c r="Q44" i="1"/>
  <c r="I44" i="1"/>
  <c r="U44" i="1"/>
  <c r="V44" i="1"/>
  <c r="N44" i="1"/>
  <c r="Q42" i="1"/>
  <c r="I42" i="1"/>
  <c r="U42" i="1"/>
  <c r="V42" i="1"/>
  <c r="N42" i="1"/>
  <c r="Q40" i="1"/>
  <c r="I40" i="1"/>
  <c r="U40" i="1"/>
  <c r="V40" i="1"/>
  <c r="N40" i="1"/>
  <c r="Q38" i="1"/>
  <c r="I38" i="1"/>
  <c r="U38" i="1"/>
  <c r="V38" i="1"/>
  <c r="N38" i="1"/>
  <c r="Q36" i="1"/>
  <c r="I36" i="1"/>
  <c r="U36" i="1"/>
  <c r="V36" i="1"/>
  <c r="N36" i="1"/>
  <c r="Q34" i="1"/>
  <c r="I34" i="1"/>
  <c r="U34" i="1"/>
  <c r="V34" i="1"/>
  <c r="N34" i="1"/>
  <c r="Q32" i="1"/>
  <c r="I32" i="1"/>
  <c r="U32" i="1"/>
  <c r="V32" i="1"/>
  <c r="N32" i="1"/>
  <c r="Q30" i="1"/>
  <c r="I30" i="1"/>
  <c r="U30" i="1"/>
  <c r="V30" i="1"/>
  <c r="N30" i="1"/>
  <c r="Q28" i="1"/>
  <c r="I28" i="1"/>
  <c r="U28" i="1"/>
  <c r="V28" i="1"/>
  <c r="N28" i="1"/>
  <c r="Q25" i="1"/>
  <c r="I25" i="1"/>
  <c r="U25" i="1"/>
  <c r="V25" i="1"/>
  <c r="N25" i="1"/>
  <c r="Q23" i="1"/>
  <c r="I23" i="1"/>
  <c r="U23" i="1"/>
  <c r="V23" i="1"/>
  <c r="N23" i="1"/>
  <c r="Q21" i="1"/>
  <c r="I21" i="1"/>
  <c r="U21" i="1"/>
  <c r="V21" i="1"/>
  <c r="N21" i="1"/>
  <c r="Q19" i="1"/>
  <c r="I19" i="1"/>
  <c r="H19" i="1" s="1"/>
  <c r="U19" i="1"/>
  <c r="V19" i="1"/>
  <c r="N19" i="1"/>
  <c r="Q17" i="1"/>
  <c r="I17" i="1"/>
  <c r="H17" i="1" s="1"/>
  <c r="U17" i="1"/>
  <c r="V17" i="1"/>
  <c r="N17" i="1"/>
  <c r="Q15" i="1"/>
  <c r="I15" i="1"/>
  <c r="H15" i="1" s="1"/>
  <c r="U15" i="1"/>
  <c r="V15" i="1"/>
  <c r="N15" i="1"/>
  <c r="Q13" i="1"/>
  <c r="I13" i="1"/>
  <c r="H13" i="1" s="1"/>
  <c r="U13" i="1"/>
  <c r="V13" i="1"/>
  <c r="N13" i="1"/>
  <c r="Q11" i="1"/>
  <c r="I11" i="1"/>
  <c r="H11" i="1" s="1"/>
  <c r="U11" i="1"/>
  <c r="V11" i="1"/>
  <c r="N11" i="1"/>
  <c r="I233" i="1"/>
  <c r="U233" i="1"/>
  <c r="N233" i="1"/>
  <c r="V233" i="1"/>
  <c r="AA270" i="1"/>
  <c r="I270" i="1"/>
  <c r="H270" i="1" s="1"/>
  <c r="V270" i="1"/>
  <c r="U270" i="1"/>
  <c r="N270" i="1"/>
  <c r="Z268" i="1"/>
  <c r="U268" i="1"/>
  <c r="V268" i="1"/>
  <c r="N268" i="1"/>
  <c r="I268" i="1"/>
  <c r="H268" i="1" s="1"/>
  <c r="Z266" i="1"/>
  <c r="I266" i="1"/>
  <c r="H266" i="1" s="1"/>
  <c r="V266" i="1"/>
  <c r="N266" i="1"/>
  <c r="U266" i="1"/>
  <c r="Z264" i="1"/>
  <c r="I264" i="1"/>
  <c r="H264" i="1" s="1"/>
  <c r="U264" i="1"/>
  <c r="V264" i="1"/>
  <c r="N264" i="1"/>
  <c r="AA258" i="1"/>
  <c r="I258" i="1"/>
  <c r="H258" i="1" s="1"/>
  <c r="V258" i="1"/>
  <c r="U258" i="1"/>
  <c r="N258" i="1"/>
  <c r="U256" i="1"/>
  <c r="V256" i="1"/>
  <c r="I256" i="1"/>
  <c r="H256" i="1" s="1"/>
  <c r="N256" i="1"/>
  <c r="AA254" i="1"/>
  <c r="I254" i="1"/>
  <c r="H254" i="1" s="1"/>
  <c r="V254" i="1"/>
  <c r="U254" i="1"/>
  <c r="AA252" i="1"/>
  <c r="I252" i="1"/>
  <c r="H252" i="1" s="1"/>
  <c r="U252" i="1"/>
  <c r="V252" i="1"/>
  <c r="N252" i="1"/>
  <c r="AA250" i="1"/>
  <c r="I250" i="1"/>
  <c r="H250" i="1" s="1"/>
  <c r="V250" i="1"/>
  <c r="U250" i="1"/>
  <c r="N250" i="1"/>
  <c r="U248" i="1"/>
  <c r="V248" i="1"/>
  <c r="N248" i="1"/>
  <c r="I248" i="1"/>
  <c r="H248" i="1" s="1"/>
  <c r="Q246" i="1"/>
  <c r="I246" i="1"/>
  <c r="H246" i="1" s="1"/>
  <c r="V246" i="1"/>
  <c r="U246" i="1"/>
  <c r="N246" i="1"/>
  <c r="Q244" i="1"/>
  <c r="I244" i="1"/>
  <c r="H244" i="1" s="1"/>
  <c r="U244" i="1"/>
  <c r="V244" i="1"/>
  <c r="N244" i="1"/>
  <c r="Q242" i="1"/>
  <c r="I242" i="1"/>
  <c r="H242" i="1" s="1"/>
  <c r="V242" i="1"/>
  <c r="U242" i="1"/>
  <c r="N242" i="1"/>
  <c r="AA240" i="1"/>
  <c r="U240" i="1"/>
  <c r="V240" i="1"/>
  <c r="I240" i="1"/>
  <c r="H240" i="1" s="1"/>
  <c r="N240" i="1"/>
  <c r="AA238" i="1"/>
  <c r="I238" i="1"/>
  <c r="H238" i="1" s="1"/>
  <c r="V238" i="1"/>
  <c r="U238" i="1"/>
  <c r="N238" i="1"/>
  <c r="I236" i="1"/>
  <c r="H236" i="1" s="1"/>
  <c r="U236" i="1"/>
  <c r="V236" i="1"/>
  <c r="N236" i="1"/>
  <c r="I288" i="1"/>
  <c r="H288" i="1" s="1"/>
  <c r="U288" i="1"/>
  <c r="V288" i="1"/>
  <c r="I289" i="1"/>
  <c r="H289" i="1" s="1"/>
  <c r="U289" i="1"/>
  <c r="V289" i="1"/>
  <c r="N289" i="1"/>
  <c r="I298" i="1"/>
  <c r="H298" i="1" s="1"/>
  <c r="U298" i="1"/>
  <c r="V298" i="1"/>
  <c r="I301" i="1"/>
  <c r="U301" i="1"/>
  <c r="V301" i="1"/>
  <c r="N301" i="1"/>
  <c r="I305" i="1"/>
  <c r="U305" i="1"/>
  <c r="V305" i="1"/>
  <c r="N305" i="1"/>
  <c r="I314" i="1"/>
  <c r="U314" i="1"/>
  <c r="V314" i="1"/>
  <c r="I317" i="1"/>
  <c r="H317" i="1" s="1"/>
  <c r="V317" i="1"/>
  <c r="U317" i="1"/>
  <c r="N317" i="1"/>
  <c r="I321" i="1"/>
  <c r="H321" i="1" s="1"/>
  <c r="V321" i="1"/>
  <c r="U321" i="1"/>
  <c r="N321" i="1"/>
  <c r="I322" i="1"/>
  <c r="H322" i="1" s="1"/>
  <c r="U322" i="1"/>
  <c r="V322" i="1"/>
  <c r="U327" i="1"/>
  <c r="V327" i="1"/>
  <c r="N327" i="1"/>
  <c r="I327" i="1"/>
  <c r="H327" i="1" s="1"/>
  <c r="I330" i="1"/>
  <c r="H330" i="1" s="1"/>
  <c r="U330" i="1"/>
  <c r="V330" i="1"/>
  <c r="S334" i="1"/>
  <c r="I334" i="1"/>
  <c r="U334" i="1"/>
  <c r="V334" i="1"/>
  <c r="I336" i="1"/>
  <c r="H336" i="1" s="1"/>
  <c r="U336" i="1"/>
  <c r="V336" i="1"/>
  <c r="AA340" i="1"/>
  <c r="I340" i="1"/>
  <c r="H340" i="1" s="1"/>
  <c r="U340" i="1"/>
  <c r="V340" i="1"/>
  <c r="I342" i="1"/>
  <c r="H342" i="1" s="1"/>
  <c r="U342" i="1"/>
  <c r="V342" i="1"/>
  <c r="I346" i="1"/>
  <c r="H346" i="1" s="1"/>
  <c r="U346" i="1"/>
  <c r="V346" i="1"/>
  <c r="I350" i="1"/>
  <c r="H350" i="1" s="1"/>
  <c r="U350" i="1"/>
  <c r="V350" i="1"/>
  <c r="I351" i="1"/>
  <c r="H351" i="1" s="1"/>
  <c r="V351" i="1"/>
  <c r="N351" i="1"/>
  <c r="U351" i="1"/>
  <c r="I373" i="1"/>
  <c r="H373" i="1" s="1"/>
  <c r="V373" i="1"/>
  <c r="N373" i="1"/>
  <c r="U373" i="1"/>
  <c r="N9" i="1"/>
  <c r="N350" i="1"/>
  <c r="N336" i="1"/>
  <c r="N334" i="1"/>
  <c r="N322" i="1"/>
  <c r="N298" i="1"/>
  <c r="I231" i="1"/>
  <c r="U231" i="1"/>
  <c r="N231" i="1"/>
  <c r="V231" i="1"/>
  <c r="I229" i="1"/>
  <c r="U229" i="1"/>
  <c r="N229" i="1"/>
  <c r="V229" i="1"/>
  <c r="I227" i="1"/>
  <c r="U227" i="1"/>
  <c r="N227" i="1"/>
  <c r="V227" i="1"/>
  <c r="I225" i="1"/>
  <c r="U225" i="1"/>
  <c r="N225" i="1"/>
  <c r="V225" i="1"/>
  <c r="I223" i="1"/>
  <c r="U223" i="1"/>
  <c r="N223" i="1"/>
  <c r="V223" i="1"/>
  <c r="I221" i="1"/>
  <c r="U221" i="1"/>
  <c r="N221" i="1"/>
  <c r="V221" i="1"/>
  <c r="I219" i="1"/>
  <c r="U219" i="1"/>
  <c r="N219" i="1"/>
  <c r="V219" i="1"/>
  <c r="I217" i="1"/>
  <c r="U217" i="1"/>
  <c r="N217" i="1"/>
  <c r="V217" i="1"/>
  <c r="I215" i="1"/>
  <c r="U215" i="1"/>
  <c r="N215" i="1"/>
  <c r="V215" i="1"/>
  <c r="I213" i="1"/>
  <c r="U213" i="1"/>
  <c r="N213" i="1"/>
  <c r="V213" i="1"/>
  <c r="I211" i="1"/>
  <c r="U211" i="1"/>
  <c r="N211" i="1"/>
  <c r="V211" i="1"/>
  <c r="I209" i="1"/>
  <c r="U209" i="1"/>
  <c r="N209" i="1"/>
  <c r="V209" i="1"/>
  <c r="I207" i="1"/>
  <c r="U207" i="1"/>
  <c r="N207" i="1"/>
  <c r="V207" i="1"/>
  <c r="I205" i="1"/>
  <c r="U205" i="1"/>
  <c r="N205" i="1"/>
  <c r="V205" i="1"/>
  <c r="I203" i="1"/>
  <c r="U203" i="1"/>
  <c r="N203" i="1"/>
  <c r="V203" i="1"/>
  <c r="I201" i="1"/>
  <c r="U201" i="1"/>
  <c r="N201" i="1"/>
  <c r="V201" i="1"/>
  <c r="I199" i="1"/>
  <c r="U199" i="1"/>
  <c r="N199" i="1"/>
  <c r="V199" i="1"/>
  <c r="I197" i="1"/>
  <c r="U197" i="1"/>
  <c r="N197" i="1"/>
  <c r="V197" i="1"/>
  <c r="I195" i="1"/>
  <c r="U195" i="1"/>
  <c r="N195" i="1"/>
  <c r="V195" i="1"/>
  <c r="I193" i="1"/>
  <c r="U193" i="1"/>
  <c r="N193" i="1"/>
  <c r="V193" i="1"/>
  <c r="I191" i="1"/>
  <c r="U191" i="1"/>
  <c r="N191" i="1"/>
  <c r="V191" i="1"/>
  <c r="I189" i="1"/>
  <c r="U189" i="1"/>
  <c r="N189" i="1"/>
  <c r="V189" i="1"/>
  <c r="I187" i="1"/>
  <c r="U187" i="1"/>
  <c r="N187" i="1"/>
  <c r="V187" i="1"/>
  <c r="I185" i="1"/>
  <c r="U185" i="1"/>
  <c r="N185" i="1"/>
  <c r="V185" i="1"/>
  <c r="I183" i="1"/>
  <c r="U183" i="1"/>
  <c r="N183" i="1"/>
  <c r="V183" i="1"/>
  <c r="I181" i="1"/>
  <c r="U181" i="1"/>
  <c r="N181" i="1"/>
  <c r="V181" i="1"/>
  <c r="I179" i="1"/>
  <c r="U179" i="1"/>
  <c r="N179" i="1"/>
  <c r="V179" i="1"/>
  <c r="I177" i="1"/>
  <c r="U177" i="1"/>
  <c r="N177" i="1"/>
  <c r="V177" i="1"/>
  <c r="I175" i="1"/>
  <c r="U175" i="1"/>
  <c r="N175" i="1"/>
  <c r="V175" i="1"/>
  <c r="I173" i="1"/>
  <c r="U173" i="1"/>
  <c r="N173" i="1"/>
  <c r="V173" i="1"/>
  <c r="I171" i="1"/>
  <c r="U171" i="1"/>
  <c r="N171" i="1"/>
  <c r="V171" i="1"/>
  <c r="I169" i="1"/>
  <c r="U169" i="1"/>
  <c r="N169" i="1"/>
  <c r="V169" i="1"/>
  <c r="I167" i="1"/>
  <c r="U167" i="1"/>
  <c r="N167" i="1"/>
  <c r="V167" i="1"/>
  <c r="I165" i="1"/>
  <c r="U165" i="1"/>
  <c r="N165" i="1"/>
  <c r="V165" i="1"/>
  <c r="I163" i="1"/>
  <c r="U163" i="1"/>
  <c r="N163" i="1"/>
  <c r="V163" i="1"/>
  <c r="I161" i="1"/>
  <c r="U161" i="1"/>
  <c r="N161" i="1"/>
  <c r="V161" i="1"/>
  <c r="I159" i="1"/>
  <c r="U159" i="1"/>
  <c r="N159" i="1"/>
  <c r="V159" i="1"/>
  <c r="I157" i="1"/>
  <c r="U157" i="1"/>
  <c r="N157" i="1"/>
  <c r="V157" i="1"/>
  <c r="I155" i="1"/>
  <c r="U155" i="1"/>
  <c r="N155" i="1"/>
  <c r="V155" i="1"/>
  <c r="I153" i="1"/>
  <c r="U153" i="1"/>
  <c r="N153" i="1"/>
  <c r="V153" i="1"/>
  <c r="I151" i="1"/>
  <c r="U151" i="1"/>
  <c r="N151" i="1"/>
  <c r="V151" i="1"/>
  <c r="I149" i="1"/>
  <c r="U149" i="1"/>
  <c r="N149" i="1"/>
  <c r="V149" i="1"/>
  <c r="I147" i="1"/>
  <c r="U147" i="1"/>
  <c r="N147" i="1"/>
  <c r="V147" i="1"/>
  <c r="I145" i="1"/>
  <c r="U145" i="1"/>
  <c r="N145" i="1"/>
  <c r="V145" i="1"/>
  <c r="I143" i="1"/>
  <c r="U143" i="1"/>
  <c r="N143" i="1"/>
  <c r="V143" i="1"/>
  <c r="I141" i="1"/>
  <c r="U141" i="1"/>
  <c r="N141" i="1"/>
  <c r="V141" i="1"/>
  <c r="I139" i="1"/>
  <c r="U139" i="1"/>
  <c r="N139" i="1"/>
  <c r="V139" i="1"/>
  <c r="I137" i="1"/>
  <c r="U137" i="1"/>
  <c r="N137" i="1"/>
  <c r="V137" i="1"/>
  <c r="I135" i="1"/>
  <c r="U135" i="1"/>
  <c r="N135" i="1"/>
  <c r="V135" i="1"/>
  <c r="I133" i="1"/>
  <c r="U133" i="1"/>
  <c r="N133" i="1"/>
  <c r="V133" i="1"/>
  <c r="I131" i="1"/>
  <c r="U131" i="1"/>
  <c r="N131" i="1"/>
  <c r="V131" i="1"/>
  <c r="I129" i="1"/>
  <c r="U129" i="1"/>
  <c r="N129" i="1"/>
  <c r="V129" i="1"/>
  <c r="I126" i="1"/>
  <c r="U126" i="1"/>
  <c r="N126" i="1"/>
  <c r="V126" i="1"/>
  <c r="I124" i="1"/>
  <c r="U124" i="1"/>
  <c r="N124" i="1"/>
  <c r="V124" i="1"/>
  <c r="I122" i="1"/>
  <c r="U122" i="1"/>
  <c r="N122" i="1"/>
  <c r="V122" i="1"/>
  <c r="I120" i="1"/>
  <c r="U120" i="1"/>
  <c r="N120" i="1"/>
  <c r="V120" i="1"/>
  <c r="I118" i="1"/>
  <c r="U118" i="1"/>
  <c r="N118" i="1"/>
  <c r="V118" i="1"/>
  <c r="I116" i="1"/>
  <c r="U116" i="1"/>
  <c r="N116" i="1"/>
  <c r="V116" i="1"/>
  <c r="I114" i="1"/>
  <c r="U114" i="1"/>
  <c r="N114" i="1"/>
  <c r="V114" i="1"/>
  <c r="I110" i="1"/>
  <c r="U110" i="1"/>
  <c r="N110" i="1"/>
  <c r="V110" i="1"/>
  <c r="I108" i="1"/>
  <c r="U108" i="1"/>
  <c r="N108" i="1"/>
  <c r="V108" i="1"/>
  <c r="I106" i="1"/>
  <c r="U106" i="1"/>
  <c r="N106" i="1"/>
  <c r="V106" i="1"/>
  <c r="I104" i="1"/>
  <c r="U104" i="1"/>
  <c r="N104" i="1"/>
  <c r="V104" i="1"/>
  <c r="I102" i="1"/>
  <c r="U102" i="1"/>
  <c r="N102" i="1"/>
  <c r="V102" i="1"/>
  <c r="I100" i="1"/>
  <c r="U100" i="1"/>
  <c r="N100" i="1"/>
  <c r="V100" i="1"/>
  <c r="I98" i="1"/>
  <c r="U98" i="1"/>
  <c r="N98" i="1"/>
  <c r="V98" i="1"/>
  <c r="I96" i="1"/>
  <c r="U96" i="1"/>
  <c r="N96" i="1"/>
  <c r="V96" i="1"/>
  <c r="I94" i="1"/>
  <c r="U94" i="1"/>
  <c r="N94" i="1"/>
  <c r="V94" i="1"/>
  <c r="I92" i="1"/>
  <c r="U92" i="1"/>
  <c r="N92" i="1"/>
  <c r="V92" i="1"/>
  <c r="I90" i="1"/>
  <c r="U90" i="1"/>
  <c r="N90" i="1"/>
  <c r="V90" i="1"/>
  <c r="I88" i="1"/>
  <c r="U88" i="1"/>
  <c r="N88" i="1"/>
  <c r="V88" i="1"/>
  <c r="I86" i="1"/>
  <c r="U86" i="1"/>
  <c r="N86" i="1"/>
  <c r="V86" i="1"/>
  <c r="I84" i="1"/>
  <c r="U84" i="1"/>
  <c r="N84" i="1"/>
  <c r="V84" i="1"/>
  <c r="I82" i="1"/>
  <c r="U82" i="1"/>
  <c r="N82" i="1"/>
  <c r="V82" i="1"/>
  <c r="I80" i="1"/>
  <c r="U80" i="1"/>
  <c r="N80" i="1"/>
  <c r="V80" i="1"/>
  <c r="I78" i="1"/>
  <c r="U78" i="1"/>
  <c r="N78" i="1"/>
  <c r="V78" i="1"/>
  <c r="I76" i="1"/>
  <c r="U76" i="1"/>
  <c r="N76" i="1"/>
  <c r="V76" i="1"/>
  <c r="I74" i="1"/>
  <c r="U74" i="1"/>
  <c r="N74" i="1"/>
  <c r="V74" i="1"/>
  <c r="I71" i="1"/>
  <c r="U71" i="1"/>
  <c r="N71" i="1"/>
  <c r="V71" i="1"/>
  <c r="I69" i="1"/>
  <c r="U69" i="1"/>
  <c r="N69" i="1"/>
  <c r="V69" i="1"/>
  <c r="I67" i="1"/>
  <c r="U67" i="1"/>
  <c r="N67" i="1"/>
  <c r="V67" i="1"/>
  <c r="I65" i="1"/>
  <c r="U65" i="1"/>
  <c r="N65" i="1"/>
  <c r="V65" i="1"/>
  <c r="I63" i="1"/>
  <c r="U63" i="1"/>
  <c r="N63" i="1"/>
  <c r="V63" i="1"/>
  <c r="I61" i="1"/>
  <c r="U61" i="1"/>
  <c r="N61" i="1"/>
  <c r="V61" i="1"/>
  <c r="I59" i="1"/>
  <c r="U59" i="1"/>
  <c r="N59" i="1"/>
  <c r="V59" i="1"/>
  <c r="I57" i="1"/>
  <c r="U57" i="1"/>
  <c r="N57" i="1"/>
  <c r="V57" i="1"/>
  <c r="I55" i="1"/>
  <c r="U55" i="1"/>
  <c r="N55" i="1"/>
  <c r="V55" i="1"/>
  <c r="I53" i="1"/>
  <c r="U53" i="1"/>
  <c r="N53" i="1"/>
  <c r="V53" i="1"/>
  <c r="I51" i="1"/>
  <c r="U51" i="1"/>
  <c r="N51" i="1"/>
  <c r="V51" i="1"/>
  <c r="I49" i="1"/>
  <c r="U49" i="1"/>
  <c r="N49" i="1"/>
  <c r="V49" i="1"/>
  <c r="I47" i="1"/>
  <c r="N47" i="1"/>
  <c r="U47" i="1"/>
  <c r="V47" i="1"/>
  <c r="I45" i="1"/>
  <c r="U45" i="1"/>
  <c r="N45" i="1"/>
  <c r="V45" i="1"/>
  <c r="I43" i="1"/>
  <c r="U43" i="1"/>
  <c r="N43" i="1"/>
  <c r="V43" i="1"/>
  <c r="I41" i="1"/>
  <c r="U41" i="1"/>
  <c r="N41" i="1"/>
  <c r="V41" i="1"/>
  <c r="I39" i="1"/>
  <c r="N39" i="1"/>
  <c r="U39" i="1"/>
  <c r="V39" i="1"/>
  <c r="I37" i="1"/>
  <c r="U37" i="1"/>
  <c r="N37" i="1"/>
  <c r="V37" i="1"/>
  <c r="I35" i="1"/>
  <c r="U35" i="1"/>
  <c r="N35" i="1"/>
  <c r="V35" i="1"/>
  <c r="I33" i="1"/>
  <c r="U33" i="1"/>
  <c r="N33" i="1"/>
  <c r="V33" i="1"/>
  <c r="I31" i="1"/>
  <c r="N31" i="1"/>
  <c r="U31" i="1"/>
  <c r="V31" i="1"/>
  <c r="I29" i="1"/>
  <c r="U29" i="1"/>
  <c r="N29" i="1"/>
  <c r="V29" i="1"/>
  <c r="I26" i="1"/>
  <c r="U26" i="1"/>
  <c r="N26" i="1"/>
  <c r="V26" i="1"/>
  <c r="I24" i="1"/>
  <c r="U24" i="1"/>
  <c r="N24" i="1"/>
  <c r="V24" i="1"/>
  <c r="I22" i="1"/>
  <c r="N22" i="1"/>
  <c r="U22" i="1"/>
  <c r="V22" i="1"/>
  <c r="I20" i="1"/>
  <c r="U20" i="1"/>
  <c r="N20" i="1"/>
  <c r="V20" i="1"/>
  <c r="I18" i="1"/>
  <c r="H18" i="1" s="1"/>
  <c r="U18" i="1"/>
  <c r="V18" i="1"/>
  <c r="N18" i="1"/>
  <c r="I16" i="1"/>
  <c r="H16" i="1" s="1"/>
  <c r="U16" i="1"/>
  <c r="N16" i="1"/>
  <c r="V16" i="1"/>
  <c r="I14" i="1"/>
  <c r="H14" i="1" s="1"/>
  <c r="V14" i="1"/>
  <c r="N14" i="1"/>
  <c r="U14" i="1"/>
  <c r="I12" i="1"/>
  <c r="H12" i="1" s="1"/>
  <c r="U12" i="1"/>
  <c r="N12" i="1"/>
  <c r="V12" i="1"/>
  <c r="I10" i="1"/>
  <c r="H10" i="1" s="1"/>
  <c r="U10" i="1"/>
  <c r="V10" i="1"/>
  <c r="N10" i="1"/>
  <c r="I234" i="1"/>
  <c r="V234" i="1"/>
  <c r="U234" i="1"/>
  <c r="N234" i="1"/>
  <c r="I269" i="1"/>
  <c r="H269" i="1" s="1"/>
  <c r="U269" i="1"/>
  <c r="V269" i="1"/>
  <c r="I267" i="1"/>
  <c r="H267" i="1" s="1"/>
  <c r="U267" i="1"/>
  <c r="V267" i="1"/>
  <c r="I265" i="1"/>
  <c r="H265" i="1" s="1"/>
  <c r="U265" i="1"/>
  <c r="V265" i="1"/>
  <c r="I259" i="1"/>
  <c r="H259" i="1" s="1"/>
  <c r="U259" i="1"/>
  <c r="V259" i="1"/>
  <c r="I257" i="1"/>
  <c r="H257" i="1" s="1"/>
  <c r="U257" i="1"/>
  <c r="V257" i="1"/>
  <c r="I255" i="1"/>
  <c r="H255" i="1" s="1"/>
  <c r="U255" i="1"/>
  <c r="N255" i="1"/>
  <c r="V255" i="1"/>
  <c r="I253" i="1"/>
  <c r="H253" i="1" s="1"/>
  <c r="U253" i="1"/>
  <c r="N253" i="1"/>
  <c r="V253" i="1"/>
  <c r="I251" i="1"/>
  <c r="H251" i="1" s="1"/>
  <c r="U251" i="1"/>
  <c r="N251" i="1"/>
  <c r="V251" i="1"/>
  <c r="I249" i="1"/>
  <c r="H249" i="1" s="1"/>
  <c r="U249" i="1"/>
  <c r="N249" i="1"/>
  <c r="V249" i="1"/>
  <c r="I247" i="1"/>
  <c r="H247" i="1" s="1"/>
  <c r="U247" i="1"/>
  <c r="N247" i="1"/>
  <c r="V247" i="1"/>
  <c r="I245" i="1"/>
  <c r="H245" i="1" s="1"/>
  <c r="U245" i="1"/>
  <c r="N245" i="1"/>
  <c r="V245" i="1"/>
  <c r="I243" i="1"/>
  <c r="H243" i="1" s="1"/>
  <c r="U243" i="1"/>
  <c r="N243" i="1"/>
  <c r="V243" i="1"/>
  <c r="I241" i="1"/>
  <c r="H241" i="1" s="1"/>
  <c r="U241" i="1"/>
  <c r="N241" i="1"/>
  <c r="V241" i="1"/>
  <c r="I239" i="1"/>
  <c r="H239" i="1" s="1"/>
  <c r="U239" i="1"/>
  <c r="N239" i="1"/>
  <c r="V239" i="1"/>
  <c r="I237" i="1"/>
  <c r="H237" i="1" s="1"/>
  <c r="U237" i="1"/>
  <c r="N237" i="1"/>
  <c r="V237" i="1"/>
  <c r="I235" i="1"/>
  <c r="H235" i="1" s="1"/>
  <c r="U235" i="1"/>
  <c r="N235" i="1"/>
  <c r="V235" i="1"/>
  <c r="I290" i="1"/>
  <c r="H290" i="1" s="1"/>
  <c r="U290" i="1"/>
  <c r="V290" i="1"/>
  <c r="I296" i="1"/>
  <c r="U296" i="1"/>
  <c r="V296" i="1"/>
  <c r="I300" i="1"/>
  <c r="H300" i="1" s="1"/>
  <c r="U300" i="1"/>
  <c r="V300" i="1"/>
  <c r="I303" i="1"/>
  <c r="U303" i="1"/>
  <c r="V303" i="1"/>
  <c r="N303" i="1"/>
  <c r="I306" i="1"/>
  <c r="U306" i="1"/>
  <c r="V306" i="1"/>
  <c r="I316" i="1"/>
  <c r="H316" i="1" s="1"/>
  <c r="U316" i="1"/>
  <c r="V316" i="1"/>
  <c r="I319" i="1"/>
  <c r="H319" i="1" s="1"/>
  <c r="V319" i="1"/>
  <c r="U319" i="1"/>
  <c r="N319" i="1"/>
  <c r="S323" i="1"/>
  <c r="U323" i="1"/>
  <c r="V323" i="1"/>
  <c r="N323" i="1"/>
  <c r="I323" i="1"/>
  <c r="U325" i="1"/>
  <c r="V325" i="1"/>
  <c r="N325" i="1"/>
  <c r="I325" i="1"/>
  <c r="I328" i="1"/>
  <c r="H328" i="1" s="1"/>
  <c r="U328" i="1"/>
  <c r="V328" i="1"/>
  <c r="I332" i="1"/>
  <c r="U332" i="1"/>
  <c r="V332" i="1"/>
  <c r="I333" i="1"/>
  <c r="H333" i="1" s="1"/>
  <c r="V333" i="1"/>
  <c r="N333" i="1"/>
  <c r="U333" i="1"/>
  <c r="I338" i="1"/>
  <c r="H338" i="1" s="1"/>
  <c r="U338" i="1"/>
  <c r="V338" i="1"/>
  <c r="I339" i="1"/>
  <c r="U339" i="1"/>
  <c r="V339" i="1"/>
  <c r="N339" i="1"/>
  <c r="I344" i="1"/>
  <c r="H344" i="1" s="1"/>
  <c r="U344" i="1"/>
  <c r="V344" i="1"/>
  <c r="I347" i="1"/>
  <c r="H347" i="1" s="1"/>
  <c r="U347" i="1"/>
  <c r="V347" i="1"/>
  <c r="N347" i="1"/>
  <c r="I352" i="1"/>
  <c r="H352" i="1" s="1"/>
  <c r="U352" i="1"/>
  <c r="V352" i="1"/>
  <c r="I372" i="1"/>
  <c r="H372" i="1" s="1"/>
  <c r="U372" i="1"/>
  <c r="V372" i="1"/>
  <c r="N372" i="1"/>
  <c r="N352" i="1"/>
  <c r="N346" i="1"/>
  <c r="N344" i="1"/>
  <c r="N342" i="1"/>
  <c r="N340" i="1"/>
  <c r="N332" i="1"/>
  <c r="N330" i="1"/>
  <c r="N328" i="1"/>
  <c r="N316" i="1"/>
  <c r="N314" i="1"/>
  <c r="N306" i="1"/>
  <c r="N288" i="1"/>
  <c r="N267" i="1"/>
  <c r="N259" i="1"/>
  <c r="N254" i="1"/>
  <c r="S340" i="1"/>
  <c r="AA242" i="1"/>
  <c r="AA268" i="1"/>
  <c r="AA266" i="1"/>
  <c r="AA264" i="1"/>
  <c r="AA97" i="1"/>
  <c r="AA101" i="1"/>
  <c r="AA105" i="1"/>
  <c r="H111" i="1" l="1"/>
  <c r="H127" i="1"/>
  <c r="H27" i="1"/>
  <c r="G27" i="1"/>
  <c r="AI319" i="1"/>
  <c r="AI347" i="1"/>
  <c r="AJ351" i="1"/>
  <c r="AI298" i="1"/>
  <c r="AJ373" i="1"/>
  <c r="AI351" i="1"/>
  <c r="AI350" i="1"/>
  <c r="AJ327" i="1"/>
  <c r="AI322" i="1"/>
  <c r="AJ317" i="1"/>
  <c r="AJ319" i="1"/>
  <c r="AJ347" i="1"/>
  <c r="AI373" i="1"/>
  <c r="H306" i="1"/>
  <c r="AI306" i="1" s="1"/>
  <c r="H305" i="1"/>
  <c r="AJ305" i="1" s="1"/>
  <c r="H301" i="1"/>
  <c r="AI301" i="1" s="1"/>
  <c r="H323" i="1"/>
  <c r="AJ323" i="1" s="1"/>
  <c r="AJ321" i="1"/>
  <c r="AI327" i="1"/>
  <c r="AI333" i="1"/>
  <c r="AJ333" i="1"/>
  <c r="H332" i="1"/>
  <c r="AI332" i="1" s="1"/>
  <c r="H334" i="1"/>
  <c r="AJ334" i="1" s="1"/>
  <c r="H339" i="1"/>
  <c r="AI339" i="1" s="1"/>
  <c r="G101" i="1"/>
  <c r="H101" i="1"/>
  <c r="H325" i="1"/>
  <c r="AI325" i="1" s="1"/>
  <c r="H314" i="1"/>
  <c r="AI314" i="1" s="1"/>
  <c r="H296" i="1"/>
  <c r="AJ296" i="1" s="1"/>
  <c r="G234" i="1"/>
  <c r="H234" i="1"/>
  <c r="G233" i="1"/>
  <c r="H233" i="1"/>
  <c r="G231" i="1"/>
  <c r="H231" i="1"/>
  <c r="G230" i="1"/>
  <c r="H230" i="1"/>
  <c r="G229" i="1"/>
  <c r="H229" i="1"/>
  <c r="G228" i="1"/>
  <c r="H228" i="1"/>
  <c r="G227" i="1"/>
  <c r="H227" i="1"/>
  <c r="G226" i="1"/>
  <c r="H226" i="1"/>
  <c r="G225" i="1"/>
  <c r="H225" i="1"/>
  <c r="G224" i="1"/>
  <c r="H224" i="1"/>
  <c r="G222" i="1"/>
  <c r="H222" i="1"/>
  <c r="G223" i="1"/>
  <c r="H223" i="1"/>
  <c r="G221" i="1"/>
  <c r="H221" i="1"/>
  <c r="G220" i="1"/>
  <c r="H220" i="1"/>
  <c r="G219" i="1"/>
  <c r="H219" i="1"/>
  <c r="G218" i="1"/>
  <c r="H218" i="1"/>
  <c r="G217" i="1"/>
  <c r="H217" i="1"/>
  <c r="G216" i="1"/>
  <c r="H216" i="1"/>
  <c r="G215" i="1"/>
  <c r="H215" i="1"/>
  <c r="G214" i="1"/>
  <c r="H214" i="1"/>
  <c r="G213" i="1"/>
  <c r="H213" i="1"/>
  <c r="G211" i="1"/>
  <c r="H211" i="1"/>
  <c r="G212" i="1"/>
  <c r="H212" i="1"/>
  <c r="G210" i="1"/>
  <c r="H210" i="1"/>
  <c r="G209" i="1"/>
  <c r="H209" i="1"/>
  <c r="G208" i="1"/>
  <c r="H208" i="1"/>
  <c r="G207" i="1"/>
  <c r="H207" i="1"/>
  <c r="G206" i="1"/>
  <c r="H206" i="1"/>
  <c r="G205" i="1"/>
  <c r="H205" i="1"/>
  <c r="G204" i="1"/>
  <c r="H204" i="1"/>
  <c r="G203" i="1"/>
  <c r="H203" i="1"/>
  <c r="G202" i="1"/>
  <c r="H202" i="1"/>
  <c r="G201" i="1"/>
  <c r="H201" i="1"/>
  <c r="G200" i="1"/>
  <c r="H200" i="1"/>
  <c r="G199" i="1"/>
  <c r="H199" i="1"/>
  <c r="G198" i="1"/>
  <c r="H198" i="1"/>
  <c r="G197" i="1"/>
  <c r="H197" i="1"/>
  <c r="G196" i="1"/>
  <c r="H196" i="1"/>
  <c r="G195" i="1"/>
  <c r="H195" i="1"/>
  <c r="G194" i="1"/>
  <c r="H194" i="1"/>
  <c r="G193" i="1"/>
  <c r="H193" i="1"/>
  <c r="G192" i="1"/>
  <c r="H192" i="1"/>
  <c r="G191" i="1"/>
  <c r="H191" i="1"/>
  <c r="G190" i="1"/>
  <c r="H190" i="1"/>
  <c r="G189" i="1"/>
  <c r="H189" i="1"/>
  <c r="G188" i="1"/>
  <c r="H188" i="1"/>
  <c r="G187" i="1"/>
  <c r="H187" i="1"/>
  <c r="G186" i="1"/>
  <c r="H186" i="1"/>
  <c r="G185" i="1"/>
  <c r="H185" i="1"/>
  <c r="G184" i="1"/>
  <c r="H184" i="1"/>
  <c r="G183" i="1"/>
  <c r="H183" i="1"/>
  <c r="G182" i="1"/>
  <c r="H182" i="1"/>
  <c r="G181" i="1"/>
  <c r="H181" i="1"/>
  <c r="G180" i="1"/>
  <c r="H180" i="1"/>
  <c r="G179" i="1"/>
  <c r="H179" i="1"/>
  <c r="G178" i="1"/>
  <c r="H178" i="1"/>
  <c r="G177" i="1"/>
  <c r="H177" i="1"/>
  <c r="G176" i="1"/>
  <c r="H176" i="1"/>
  <c r="G175" i="1"/>
  <c r="H175" i="1"/>
  <c r="G174" i="1"/>
  <c r="H174" i="1"/>
  <c r="G173" i="1"/>
  <c r="H173" i="1"/>
  <c r="G172" i="1"/>
  <c r="H172" i="1"/>
  <c r="G171" i="1"/>
  <c r="H171" i="1"/>
  <c r="G170" i="1"/>
  <c r="H170" i="1"/>
  <c r="G169" i="1"/>
  <c r="H169" i="1"/>
  <c r="G168" i="1"/>
  <c r="H168" i="1"/>
  <c r="G167" i="1"/>
  <c r="H167" i="1"/>
  <c r="G166" i="1"/>
  <c r="H166" i="1"/>
  <c r="G165" i="1"/>
  <c r="H165" i="1"/>
  <c r="G164" i="1"/>
  <c r="H164" i="1"/>
  <c r="G163" i="1"/>
  <c r="H163" i="1"/>
  <c r="G162" i="1"/>
  <c r="H162" i="1"/>
  <c r="G161" i="1"/>
  <c r="H161" i="1"/>
  <c r="G160" i="1"/>
  <c r="H160" i="1"/>
  <c r="G159" i="1"/>
  <c r="H159" i="1"/>
  <c r="G158" i="1"/>
  <c r="H158" i="1"/>
  <c r="G157" i="1"/>
  <c r="H157" i="1"/>
  <c r="G156" i="1"/>
  <c r="H156" i="1"/>
  <c r="G155" i="1"/>
  <c r="H155" i="1"/>
  <c r="G154" i="1"/>
  <c r="H154" i="1"/>
  <c r="G153" i="1"/>
  <c r="H153" i="1"/>
  <c r="G152" i="1"/>
  <c r="H152" i="1"/>
  <c r="G151" i="1"/>
  <c r="H151" i="1"/>
  <c r="G150" i="1"/>
  <c r="H150" i="1"/>
  <c r="G149" i="1"/>
  <c r="H149" i="1"/>
  <c r="G148" i="1"/>
  <c r="H148" i="1"/>
  <c r="G147" i="1"/>
  <c r="H147" i="1"/>
  <c r="G146" i="1"/>
  <c r="H146" i="1"/>
  <c r="G145" i="1"/>
  <c r="H145" i="1"/>
  <c r="G144" i="1"/>
  <c r="H144" i="1"/>
  <c r="G143" i="1"/>
  <c r="H143" i="1"/>
  <c r="G142" i="1"/>
  <c r="H142" i="1"/>
  <c r="G141" i="1"/>
  <c r="H141" i="1"/>
  <c r="G140" i="1"/>
  <c r="H140" i="1"/>
  <c r="G139" i="1"/>
  <c r="H139" i="1"/>
  <c r="G138" i="1"/>
  <c r="H138" i="1"/>
  <c r="G137" i="1"/>
  <c r="H137" i="1"/>
  <c r="G136" i="1"/>
  <c r="H136" i="1"/>
  <c r="G135" i="1"/>
  <c r="H135" i="1"/>
  <c r="G134" i="1"/>
  <c r="H134" i="1"/>
  <c r="G133" i="1"/>
  <c r="H133" i="1"/>
  <c r="G132" i="1"/>
  <c r="H132" i="1"/>
  <c r="G131" i="1"/>
  <c r="H131" i="1"/>
  <c r="G130" i="1"/>
  <c r="H130" i="1"/>
  <c r="G129" i="1"/>
  <c r="H129" i="1"/>
  <c r="G128" i="1"/>
  <c r="H128" i="1"/>
  <c r="G126" i="1"/>
  <c r="H126" i="1"/>
  <c r="G125" i="1"/>
  <c r="H125" i="1"/>
  <c r="G124" i="1"/>
  <c r="H124" i="1"/>
  <c r="G123" i="1"/>
  <c r="H123" i="1"/>
  <c r="G122" i="1"/>
  <c r="H122" i="1"/>
  <c r="G121" i="1"/>
  <c r="H121" i="1"/>
  <c r="G120" i="1"/>
  <c r="H120" i="1"/>
  <c r="G119" i="1"/>
  <c r="H119" i="1"/>
  <c r="G118" i="1"/>
  <c r="H118" i="1"/>
  <c r="G117" i="1"/>
  <c r="H117" i="1"/>
  <c r="G116" i="1"/>
  <c r="H116" i="1"/>
  <c r="G115" i="1"/>
  <c r="H115" i="1"/>
  <c r="G114" i="1"/>
  <c r="H114" i="1"/>
  <c r="G113" i="1"/>
  <c r="H113" i="1"/>
  <c r="G110" i="1"/>
  <c r="H110" i="1"/>
  <c r="G109" i="1"/>
  <c r="H109" i="1"/>
  <c r="G108" i="1"/>
  <c r="H108" i="1"/>
  <c r="G107" i="1"/>
  <c r="H107" i="1"/>
  <c r="G106" i="1"/>
  <c r="H106" i="1"/>
  <c r="G105" i="1"/>
  <c r="H105" i="1"/>
  <c r="G104" i="1"/>
  <c r="H104" i="1"/>
  <c r="G103" i="1"/>
  <c r="H103" i="1"/>
  <c r="G102" i="1"/>
  <c r="H102" i="1"/>
  <c r="G100" i="1"/>
  <c r="H100" i="1"/>
  <c r="G99" i="1"/>
  <c r="H99" i="1"/>
  <c r="G98" i="1"/>
  <c r="H98" i="1"/>
  <c r="G97" i="1"/>
  <c r="H97" i="1"/>
  <c r="G96" i="1"/>
  <c r="H96" i="1"/>
  <c r="G95" i="1"/>
  <c r="H95" i="1"/>
  <c r="G94" i="1"/>
  <c r="H94" i="1"/>
  <c r="G93" i="1"/>
  <c r="H93" i="1"/>
  <c r="G92" i="1"/>
  <c r="H92" i="1"/>
  <c r="G91" i="1"/>
  <c r="H91" i="1"/>
  <c r="G90" i="1"/>
  <c r="H90" i="1"/>
  <c r="G89" i="1"/>
  <c r="H89" i="1"/>
  <c r="G88" i="1"/>
  <c r="H88" i="1"/>
  <c r="G87" i="1"/>
  <c r="H87" i="1"/>
  <c r="G86" i="1"/>
  <c r="H86" i="1"/>
  <c r="G85" i="1"/>
  <c r="H85" i="1"/>
  <c r="G84" i="1"/>
  <c r="H84" i="1"/>
  <c r="G83" i="1"/>
  <c r="H83" i="1"/>
  <c r="G82" i="1"/>
  <c r="H82" i="1"/>
  <c r="G81" i="1"/>
  <c r="H81" i="1"/>
  <c r="G80" i="1"/>
  <c r="H80" i="1"/>
  <c r="G79" i="1"/>
  <c r="H79" i="1"/>
  <c r="G78" i="1"/>
  <c r="H78" i="1"/>
  <c r="G77" i="1"/>
  <c r="H77" i="1"/>
  <c r="G76" i="1"/>
  <c r="H76" i="1"/>
  <c r="G75" i="1"/>
  <c r="H75" i="1"/>
  <c r="G74" i="1"/>
  <c r="H74" i="1"/>
  <c r="G73" i="1"/>
  <c r="H73" i="1"/>
  <c r="G71" i="1"/>
  <c r="H71" i="1"/>
  <c r="G70" i="1"/>
  <c r="H70" i="1"/>
  <c r="G69" i="1"/>
  <c r="H69" i="1"/>
  <c r="G68" i="1"/>
  <c r="H68" i="1"/>
  <c r="G67" i="1"/>
  <c r="H67" i="1"/>
  <c r="G66" i="1"/>
  <c r="H66" i="1"/>
  <c r="G65" i="1"/>
  <c r="H65" i="1"/>
  <c r="G64" i="1"/>
  <c r="H64" i="1"/>
  <c r="G63" i="1"/>
  <c r="H63" i="1"/>
  <c r="G62" i="1"/>
  <c r="H62" i="1"/>
  <c r="G61" i="1"/>
  <c r="H61" i="1"/>
  <c r="G60" i="1"/>
  <c r="H60" i="1"/>
  <c r="G59" i="1"/>
  <c r="H59" i="1"/>
  <c r="G58" i="1"/>
  <c r="H58" i="1"/>
  <c r="G57" i="1"/>
  <c r="H57" i="1"/>
  <c r="G56" i="1"/>
  <c r="H56" i="1"/>
  <c r="G55" i="1"/>
  <c r="H55" i="1"/>
  <c r="G54" i="1"/>
  <c r="H54" i="1"/>
  <c r="G53" i="1"/>
  <c r="H53" i="1"/>
  <c r="G52" i="1"/>
  <c r="H52" i="1"/>
  <c r="G51" i="1"/>
  <c r="H51" i="1"/>
  <c r="G50" i="1"/>
  <c r="H50" i="1"/>
  <c r="G49" i="1"/>
  <c r="H49" i="1"/>
  <c r="G48" i="1"/>
  <c r="H48" i="1"/>
  <c r="G47" i="1"/>
  <c r="H47" i="1"/>
  <c r="G46" i="1"/>
  <c r="H46" i="1"/>
  <c r="G45" i="1"/>
  <c r="H45" i="1"/>
  <c r="G44" i="1"/>
  <c r="H44" i="1"/>
  <c r="G43" i="1"/>
  <c r="H43" i="1"/>
  <c r="G42" i="1"/>
  <c r="H42" i="1"/>
  <c r="G41" i="1"/>
  <c r="H41" i="1"/>
  <c r="G40" i="1"/>
  <c r="H40" i="1"/>
  <c r="G39" i="1"/>
  <c r="H39" i="1"/>
  <c r="G38" i="1"/>
  <c r="H38" i="1"/>
  <c r="G37" i="1"/>
  <c r="H37" i="1"/>
  <c r="G36" i="1"/>
  <c r="H36" i="1"/>
  <c r="G35" i="1"/>
  <c r="H35" i="1"/>
  <c r="G34" i="1"/>
  <c r="H34" i="1"/>
  <c r="G33" i="1"/>
  <c r="H33" i="1"/>
  <c r="G32" i="1"/>
  <c r="H32" i="1"/>
  <c r="G31" i="1"/>
  <c r="H31" i="1"/>
  <c r="G30" i="1"/>
  <c r="H30" i="1"/>
  <c r="G29" i="1"/>
  <c r="H29" i="1"/>
  <c r="G28" i="1"/>
  <c r="H28" i="1"/>
  <c r="G26" i="1"/>
  <c r="H26" i="1"/>
  <c r="G25" i="1"/>
  <c r="H25" i="1"/>
  <c r="G24" i="1"/>
  <c r="H24" i="1"/>
  <c r="G19" i="1"/>
  <c r="G18" i="1"/>
  <c r="G17" i="1"/>
  <c r="G15" i="1"/>
  <c r="G14" i="1"/>
  <c r="G13" i="1"/>
  <c r="G10" i="1"/>
  <c r="G9" i="1"/>
  <c r="H303" i="1"/>
  <c r="AI303" i="1" s="1"/>
  <c r="G23" i="1"/>
  <c r="H23" i="1"/>
  <c r="G22" i="1"/>
  <c r="G21" i="1"/>
  <c r="G20" i="1"/>
  <c r="G16" i="1"/>
  <c r="G12" i="1"/>
  <c r="G11" i="1"/>
  <c r="AI344" i="1"/>
  <c r="AJ350" i="1"/>
  <c r="AI330" i="1"/>
  <c r="AJ330" i="1"/>
  <c r="AJ344" i="1"/>
  <c r="AJ372" i="1"/>
  <c r="AI372" i="1"/>
  <c r="AJ332" i="1"/>
  <c r="AJ342" i="1"/>
  <c r="AI342" i="1"/>
  <c r="AJ322" i="1"/>
  <c r="AJ298" i="1"/>
  <c r="AI305" i="1"/>
  <c r="AI321" i="1"/>
  <c r="AI352" i="1"/>
  <c r="AI338" i="1"/>
  <c r="AI328" i="1"/>
  <c r="AJ328" i="1"/>
  <c r="AI316" i="1"/>
  <c r="AJ316" i="1"/>
  <c r="AI300" i="1"/>
  <c r="AJ300" i="1"/>
  <c r="AJ352" i="1"/>
  <c r="AJ346" i="1"/>
  <c r="AI346" i="1"/>
  <c r="AJ336" i="1"/>
  <c r="AI336" i="1"/>
  <c r="AI317" i="1"/>
  <c r="AJ338" i="1"/>
  <c r="AI340" i="1"/>
  <c r="AJ340" i="1"/>
  <c r="AJ339" i="1" l="1"/>
  <c r="AI323" i="1"/>
  <c r="AJ301" i="1"/>
  <c r="AJ303" i="1"/>
  <c r="AJ306" i="1"/>
  <c r="AI334" i="1"/>
  <c r="AJ325" i="1"/>
  <c r="AJ314"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<sst xmlns="http://schemas.openxmlformats.org/spreadsheetml/2006/main" count="2515" uniqueCount="423">
  <si>
    <t>Lewis County General Hospital Pricing Transparency Shoppable Services</t>
  </si>
  <si>
    <t>List Charge</t>
  </si>
  <si>
    <t>Aetna</t>
  </si>
  <si>
    <t>CDPHP</t>
  </si>
  <si>
    <t>Excellus / Blue Cross Blue Shield</t>
  </si>
  <si>
    <t>Empire Plan</t>
  </si>
  <si>
    <t>Fidelis</t>
  </si>
  <si>
    <t>GHI / EmblemHealth</t>
  </si>
  <si>
    <t>Humana</t>
  </si>
  <si>
    <t>Martins Point</t>
  </si>
  <si>
    <t>Medicaid</t>
  </si>
  <si>
    <t>Medicare</t>
  </si>
  <si>
    <t>Mohawk Valley Plan (MVP)</t>
  </si>
  <si>
    <t>United Healthcare</t>
  </si>
  <si>
    <t>Wellcare / Nascentia</t>
  </si>
  <si>
    <t xml:space="preserve">Workers Compensation / No Fault </t>
  </si>
  <si>
    <t>Discounted Cash Price</t>
  </si>
  <si>
    <t>Minimum Negotiated Price</t>
  </si>
  <si>
    <t>Maximum Negotiated Price</t>
  </si>
  <si>
    <t>Location of Service</t>
  </si>
  <si>
    <t>Hospital Code</t>
  </si>
  <si>
    <t>CPT Code</t>
  </si>
  <si>
    <t>Department</t>
  </si>
  <si>
    <t>Description</t>
  </si>
  <si>
    <t>Commercial Product</t>
  </si>
  <si>
    <t>Medicare product: Medicare replacement / advantage plan</t>
  </si>
  <si>
    <t>Commercial product: Capital District Physician Health Plan</t>
  </si>
  <si>
    <t>Medicare product</t>
  </si>
  <si>
    <t>Commercial product</t>
  </si>
  <si>
    <t>Government Line of Business</t>
  </si>
  <si>
    <t>Medicare product: Blue Cross Medicare Replacement plan, Medicare Blue Cross HMO</t>
  </si>
  <si>
    <t>Medicare product: Medicare Advantage, including Dual Eligible</t>
  </si>
  <si>
    <t>Medicaid product: NYS Medicaid Managed Care, Child Health Plus, Essential Plan, Qualified Health Plan, Family Health Plus</t>
  </si>
  <si>
    <t>Medicare product: Medicare Advantage</t>
  </si>
  <si>
    <t>formally Tricare</t>
  </si>
  <si>
    <t>includes United States Family Health Plan</t>
  </si>
  <si>
    <t>NYS Medicaid</t>
  </si>
  <si>
    <t>Traditional Medicare</t>
  </si>
  <si>
    <t>Medicaid product</t>
  </si>
  <si>
    <t>NYS Workers Comp Board and NYS No Fault Insurance</t>
  </si>
  <si>
    <t>Outpatient / Referred services only</t>
  </si>
  <si>
    <t>LCGH Wellness Program</t>
  </si>
  <si>
    <t>Wellness</t>
  </si>
  <si>
    <t>PSYCHOTHERAPY, 30 MINS</t>
  </si>
  <si>
    <t>N/A</t>
  </si>
  <si>
    <t>PSYCHOTHERAPY, 45 MINS</t>
  </si>
  <si>
    <t>PSYCHOTHERAPY, 60 MINS</t>
  </si>
  <si>
    <t>FAMILY PSYCHOTHERAPY, 30 MINS</t>
  </si>
  <si>
    <t>FAMILY PSYCHOTHERAPY, 60 MINS</t>
  </si>
  <si>
    <t>GROUP PSYCHOTHERAPY</t>
  </si>
  <si>
    <t>Laboratory</t>
  </si>
  <si>
    <t>Lab - Bacteriology</t>
  </si>
  <si>
    <t>CULTURE-VIRUS</t>
  </si>
  <si>
    <t>Medicaid APG</t>
  </si>
  <si>
    <t>BREAK DOWN PANEL</t>
  </si>
  <si>
    <t>LEGIONELLA - SPUTUM</t>
  </si>
  <si>
    <t>NONCOVERED</t>
  </si>
  <si>
    <t>SCABIES MITE EXAM</t>
  </si>
  <si>
    <t>STREP SCREEN- DIRECT (ANTIGEN)</t>
  </si>
  <si>
    <t>INFLUENZA A ANTIGEN</t>
  </si>
  <si>
    <t>CULTURE - YEAST</t>
  </si>
  <si>
    <t>CULTURE, PERTUSSIS</t>
  </si>
  <si>
    <t>BLOOD CULTURE W/ MODIFIER</t>
  </si>
  <si>
    <t>LYME, PCR</t>
  </si>
  <si>
    <t>STOOL CULTURE, MOLECULAR</t>
  </si>
  <si>
    <t>MALARIA SMEAR</t>
  </si>
  <si>
    <t>STREP SCREEN, THROAT</t>
  </si>
  <si>
    <t>CULTURE-URINE</t>
  </si>
  <si>
    <t>CULTURE- FUNGAL (SKIN)</t>
  </si>
  <si>
    <t>CULTURE FUNGAL (BLOOD)</t>
  </si>
  <si>
    <t>SARS COVID 19</t>
  </si>
  <si>
    <t>INFLUENZA A</t>
  </si>
  <si>
    <t>INFLUENZA B</t>
  </si>
  <si>
    <t>COVID+FLUA+FLUB</t>
  </si>
  <si>
    <t>NOROVIRUS PCR</t>
  </si>
  <si>
    <t>STOOL CULTURE</t>
  </si>
  <si>
    <t>Lab - Chemistry</t>
  </si>
  <si>
    <t>PSA - TOTAL</t>
  </si>
  <si>
    <t>PROTEIN 24 HOUR URINE</t>
  </si>
  <si>
    <t>CK-ISOENZYMES</t>
  </si>
  <si>
    <t>MARIJUANA (URINE)</t>
  </si>
  <si>
    <t>BASIC METABOLIC PANEL</t>
  </si>
  <si>
    <t>COMPREHENSIVE METABOLIC</t>
  </si>
  <si>
    <t>HEPATIC FUNCTION PANEL</t>
  </si>
  <si>
    <t>TROPONIN-I</t>
  </si>
  <si>
    <t>RENAL FUNCTION PANEL</t>
  </si>
  <si>
    <t>FREE PSA</t>
  </si>
  <si>
    <t>SPEC COLLECTION &amp; HANDL</t>
  </si>
  <si>
    <t>PHOSPHATASE, PROSTATIC</t>
  </si>
  <si>
    <t>AFP, PANEL</t>
  </si>
  <si>
    <t>LIPID PANEL (PROFILE)</t>
  </si>
  <si>
    <t>AMYLASE</t>
  </si>
  <si>
    <t>VITAMIN D 25 HYDROXY</t>
  </si>
  <si>
    <t>CPK</t>
  </si>
  <si>
    <t>VITAMIN B 12 (CYANOCOBALAMIN)</t>
  </si>
  <si>
    <t>FERRITIN</t>
  </si>
  <si>
    <t>FOLATE-SERUM</t>
  </si>
  <si>
    <t>TSH</t>
  </si>
  <si>
    <t>IRON BINDING</t>
  </si>
  <si>
    <t>LIPASE</t>
  </si>
  <si>
    <t>MAGNESIUM</t>
  </si>
  <si>
    <t>PHOSPHOROUS, INORGANIC</t>
  </si>
  <si>
    <t>POTASSIUM</t>
  </si>
  <si>
    <t>PROGESTERONE</t>
  </si>
  <si>
    <t>PROTEIN-TOTAL</t>
  </si>
  <si>
    <t>D-XYLOSE</t>
  </si>
  <si>
    <t>VITAMIN B6</t>
  </si>
  <si>
    <t>SILENIUM</t>
  </si>
  <si>
    <t>SODIUM</t>
  </si>
  <si>
    <t>GLUCOSE</t>
  </si>
  <si>
    <t>FREE T-4</t>
  </si>
  <si>
    <t>VITAMIN E</t>
  </si>
  <si>
    <t>TRIGLYCERIDES</t>
  </si>
  <si>
    <t>BHCG-QUANTITATIVE</t>
  </si>
  <si>
    <t>BETA HCG - SERUM, QUALI</t>
  </si>
  <si>
    <t>GLYCOSYLATED HEMOGLOBIN</t>
  </si>
  <si>
    <t>PRENATAL PROFILE</t>
  </si>
  <si>
    <t>Lab - Hematology</t>
  </si>
  <si>
    <t>CELL COUNT WITH DIFFERENTIAL</t>
  </si>
  <si>
    <t>BLOOD SMEAR - PATHOLOGIST INTP</t>
  </si>
  <si>
    <t>D DIMER</t>
  </si>
  <si>
    <t>EOSINOPHIL COUNT - TOTAL</t>
  </si>
  <si>
    <t>TRANSFERRIN</t>
  </si>
  <si>
    <t>ANTITHROMBIN 3 ANTIGEN</t>
  </si>
  <si>
    <t>PROTEIN C ACTIVITY</t>
  </si>
  <si>
    <t>PTT, LUPUS ANTICOAGULANT</t>
  </si>
  <si>
    <t>CBC, AUTOMATED</t>
  </si>
  <si>
    <t>CBC WITH AUTOMATED DIFF</t>
  </si>
  <si>
    <t>PROTHROMBIN TIME PT</t>
  </si>
  <si>
    <t>PTT</t>
  </si>
  <si>
    <t>Lab - Serology</t>
  </si>
  <si>
    <t>TOXOPLASMOSIS ANTIBODY</t>
  </si>
  <si>
    <t>HEPATITIS C ANTIBODY</t>
  </si>
  <si>
    <t>FUNGUS ANTIBODY EVAL</t>
  </si>
  <si>
    <t>MONOCLONAL ANTIBODY</t>
  </si>
  <si>
    <t>SKELETAL MUSCLE ANTIBODY</t>
  </si>
  <si>
    <t>ENDOMYSIAL ANTIBODY</t>
  </si>
  <si>
    <t>LEPTOSPIRA</t>
  </si>
  <si>
    <t>HERPES ZOSTER, PCR</t>
  </si>
  <si>
    <t>CHLAMYDIA IGM ANTB</t>
  </si>
  <si>
    <t>STREP PNEUMO A</t>
  </si>
  <si>
    <t>TETANUS ANTIBODY</t>
  </si>
  <si>
    <t>HEPATITIS A, IGM</t>
  </si>
  <si>
    <t>THYROID PEROX</t>
  </si>
  <si>
    <t>PNEUMOCOCCAL ANTIBODY</t>
  </si>
  <si>
    <t>RUBELLA, IGM</t>
  </si>
  <si>
    <t>VIRAL ANTIBODY SCREEN</t>
  </si>
  <si>
    <t>ANTIBODY, ADENOVIRUS</t>
  </si>
  <si>
    <t>LEGIONELLA ANTIBODY - IGG</t>
  </si>
  <si>
    <t>GLUTEN</t>
  </si>
  <si>
    <t>ENTEROVIRUS</t>
  </si>
  <si>
    <t>ENTEROVIRUS ANTIBODY</t>
  </si>
  <si>
    <t>C-REACTIVE PROTEIN</t>
  </si>
  <si>
    <t>MEASLES</t>
  </si>
  <si>
    <t>MUMPS</t>
  </si>
  <si>
    <t>RUBELLA</t>
  </si>
  <si>
    <t>SARS-COV-2, IGG</t>
  </si>
  <si>
    <t>SARS-COD-2, IGM</t>
  </si>
  <si>
    <t>Lab - UR</t>
  </si>
  <si>
    <t>UA-AUTOMATED WITH MICRO</t>
  </si>
  <si>
    <t>UA W/O MICRO</t>
  </si>
  <si>
    <t>PAP SMEAR - DIAGNOSTIC</t>
  </si>
  <si>
    <t>DNA PLOIDY</t>
  </si>
  <si>
    <t>UA COMP-EA, NONAUTO W/O MICRO</t>
  </si>
  <si>
    <t>URINE-MICROSCOPIC ONLY</t>
  </si>
  <si>
    <t>UA-COMPONENT,EA-NON AUT</t>
  </si>
  <si>
    <t>BONE MARROW, TISSUE CULTURE</t>
  </si>
  <si>
    <t>LEUKEMIA PROFILE</t>
  </si>
  <si>
    <t>MOLECULAR CYTOGENETICS</t>
  </si>
  <si>
    <t>CELL BLOCK</t>
  </si>
  <si>
    <t>IMMUNOCYTOCHEMISTRY</t>
  </si>
  <si>
    <t>Radiology</t>
  </si>
  <si>
    <t>CATScan</t>
  </si>
  <si>
    <t>CT HEAD, W/O CONTRAST</t>
  </si>
  <si>
    <t>CT HEAD, W/ CONTRAST</t>
  </si>
  <si>
    <t>CT HEAD, W/O FOL W/ CONTRAST</t>
  </si>
  <si>
    <t>CT PELVIS, W/ CONTRAST</t>
  </si>
  <si>
    <t>CT UPPER EXTREM, W/O CONTRAST</t>
  </si>
  <si>
    <t>CT UPPER EXTREM, W/ CONTRAST</t>
  </si>
  <si>
    <t>CT ABDOMEN, W/O CONTRAST</t>
  </si>
  <si>
    <t>CT ABDOMEN, W/ CONTRAST</t>
  </si>
  <si>
    <t>CT ABD/PEL W/CONTRAST</t>
  </si>
  <si>
    <t>MRI</t>
  </si>
  <si>
    <t>BX BREAST W/MRI GUIDANCE</t>
  </si>
  <si>
    <t>MRI BRAIN W/O CONTRAST</t>
  </si>
  <si>
    <t>MRI-BRAIN W/CONTRAST</t>
  </si>
  <si>
    <t>MRI-BRAIN W/&amp;W/O CONTRAST</t>
  </si>
  <si>
    <t>MRI-CHEST W/CONTRAST</t>
  </si>
  <si>
    <t>MRI-LUMBAR W/O CONTRAST</t>
  </si>
  <si>
    <t>MRI-UPPER EXT W/&amp;W/O CONT</t>
  </si>
  <si>
    <t>MRI-LOWER EXT(JOINT) W/O CONT</t>
  </si>
  <si>
    <t>XRAY FLUORO FNA FIRST LESION</t>
  </si>
  <si>
    <t>XRAY FLUORO FNA EACH ADDL</t>
  </si>
  <si>
    <t>BREAST BIOPSY W/STEREO GUID</t>
  </si>
  <si>
    <t>BREAST BIOPSY W/STEREO ADD LES</t>
  </si>
  <si>
    <t>REMOVAL OF BREAST LESION</t>
  </si>
  <si>
    <t>CLIP PLACEMENT</t>
  </si>
  <si>
    <t>BREAST LOC W/MAMMO GUIDANCE</t>
  </si>
  <si>
    <t>BREAST LOC W/MAMMO GUID ADD LE</t>
  </si>
  <si>
    <t>BREAST LOC W/STEREO GUIDANCE</t>
  </si>
  <si>
    <t>BREAST LOC W/STEREO GUIDE ADDL</t>
  </si>
  <si>
    <t>XRAY ARTHROGRAM ELBOW</t>
  </si>
  <si>
    <t>WRIST ARTHROGRAPHY INJ</t>
  </si>
  <si>
    <t>HIP ARTHROGRAPHY INJ W/ANESTH</t>
  </si>
  <si>
    <t>XRAY ARTHROGRAM KNEE</t>
  </si>
  <si>
    <t>XRAY ARTHROGRAM ANKLE</t>
  </si>
  <si>
    <t>BIOPSY THYROID PERCUT CORE NED</t>
  </si>
  <si>
    <t>LUMBAR ACCESS W INJ CONTRAST</t>
  </si>
  <si>
    <t>XRAY MYELOGRAM-CERVICAL</t>
  </si>
  <si>
    <t>XRAY MYELOGRAM-THORACIC</t>
  </si>
  <si>
    <t>XRAY MYELOGRAM-LUMBAR</t>
  </si>
  <si>
    <t>XRAY MYELOGRAM-2 OR MORE</t>
  </si>
  <si>
    <t>EYE - DETECT FOREIGN BODY</t>
  </si>
  <si>
    <t>MANDIBLE, PARTIAL</t>
  </si>
  <si>
    <t>MANDIBLE, COMPLETE</t>
  </si>
  <si>
    <t>MASTOIDS, PARTIAL</t>
  </si>
  <si>
    <t>MASTOIDS, COMPLETE</t>
  </si>
  <si>
    <t>FACIAL BONES, PARTIAL</t>
  </si>
  <si>
    <t>FACIAL BONES, COMPLETE</t>
  </si>
  <si>
    <t>NASAL BONES, COMPLETE</t>
  </si>
  <si>
    <t>OPTIC FORAMINA</t>
  </si>
  <si>
    <t>ORBITS, COMPLTETE</t>
  </si>
  <si>
    <t>SINUSES, PARTIAL</t>
  </si>
  <si>
    <t>SINUSES, COMPLETE</t>
  </si>
  <si>
    <t>SELLA TURCICA</t>
  </si>
  <si>
    <t>SKULL, LIMITED</t>
  </si>
  <si>
    <t>SKULL, COMPLETE</t>
  </si>
  <si>
    <t>TMJ - UNILATERAL</t>
  </si>
  <si>
    <t>TMJ JOINTS</t>
  </si>
  <si>
    <t>NECK, SOFT TISSUE</t>
  </si>
  <si>
    <t>XRAY CHEST ONE VIEW</t>
  </si>
  <si>
    <t>XRAY CHEST 2 VIEWS (PA &amp; LAT)</t>
  </si>
  <si>
    <t>RIBS, UNILATERAL</t>
  </si>
  <si>
    <t>RIBS, ULT/W CHEST</t>
  </si>
  <si>
    <t>STERNUM</t>
  </si>
  <si>
    <t>SPINE, SINGLE VIEW</t>
  </si>
  <si>
    <t>SPINE LUMBOSACRAL MIN 4V</t>
  </si>
  <si>
    <t>PELVIS COMPLETE</t>
  </si>
  <si>
    <t>CLAVICLE COMPLETE</t>
  </si>
  <si>
    <t>SCAPULA COMPLETE</t>
  </si>
  <si>
    <t>SHOULDER, ONE VIEW</t>
  </si>
  <si>
    <t>SHOULDER COMPLETE</t>
  </si>
  <si>
    <t>HUMERUS</t>
  </si>
  <si>
    <t>ELBOW COMP</t>
  </si>
  <si>
    <t>ELBOW ARTHROGRAM</t>
  </si>
  <si>
    <t>WRIST AP &amp; LAT</t>
  </si>
  <si>
    <t>WRIST COMP</t>
  </si>
  <si>
    <t>FINGER(S) MIN 2 VIEWS</t>
  </si>
  <si>
    <t>HIP ARTHROPGRAPHY</t>
  </si>
  <si>
    <t>KNEE 1 OR 2 VIEWS</t>
  </si>
  <si>
    <t>TIBIA &amp; FIBULA AP &amp; LAT</t>
  </si>
  <si>
    <t>ANKLE COMP</t>
  </si>
  <si>
    <t>FOOT AP &amp; LAT</t>
  </si>
  <si>
    <t>XRAY ABDOMEN 1 VIEW</t>
  </si>
  <si>
    <t>ABDOMEN COMP INCL CHEST</t>
  </si>
  <si>
    <t>CT GUIDED NEED BIOPSY</t>
  </si>
  <si>
    <t>Mammo Diag Uni w/CAD</t>
  </si>
  <si>
    <t>Mammo Diag Bil w/CAD</t>
  </si>
  <si>
    <t>Mammo Screen Bil w/CAD</t>
  </si>
  <si>
    <t>Ultrasound</t>
  </si>
  <si>
    <t>US GUIDED FNA; FIRST LESION</t>
  </si>
  <si>
    <t>US GUIDED FNA; EACH ADDITIONAL</t>
  </si>
  <si>
    <t>BREAST BIOPSY W/US GUIDANCE</t>
  </si>
  <si>
    <t>BREAST BIOPSY W/US GUID ADDL</t>
  </si>
  <si>
    <t>BREAST LOC W/US GUIDANCE</t>
  </si>
  <si>
    <t>ABDOMEN COMPLETE</t>
  </si>
  <si>
    <t>OB ULTRASOUND &gt;=14 WEEKS</t>
  </si>
  <si>
    <t>TRANSVAGINAL - NON OB</t>
  </si>
  <si>
    <t>EKG / RESPIRATORY THERAPY</t>
  </si>
  <si>
    <t>EKG</t>
  </si>
  <si>
    <t>12 LEAD EKG</t>
  </si>
  <si>
    <t>CARDIOVASC STRESS STANDARD</t>
  </si>
  <si>
    <t>TREADMILL TEST</t>
  </si>
  <si>
    <t>HOLTER RECORDING /HOOKUP</t>
  </si>
  <si>
    <t>HOLTER ANALYSIS</t>
  </si>
  <si>
    <t>Respiratory Therapy</t>
  </si>
  <si>
    <t>HAND HELD NEB INITIAL</t>
  </si>
  <si>
    <t>IPPB TREATMENT,INITIAL</t>
  </si>
  <si>
    <t>O2 SAT READING</t>
  </si>
  <si>
    <t>PEAK FLOW</t>
  </si>
  <si>
    <t>PFT (FVC/MVV) NO POST</t>
  </si>
  <si>
    <t>NASAL CPAP/BIPAP(1ST DAY)</t>
  </si>
  <si>
    <t>EVAL OF WHEEZING</t>
  </si>
  <si>
    <t>Insertion of catheter into left heart for diagnosis</t>
  </si>
  <si>
    <t>Inhaler Ability Assessment</t>
  </si>
  <si>
    <t>Sleep Lab</t>
  </si>
  <si>
    <t>DIAGNOSTIC SLEEP STUDY</t>
  </si>
  <si>
    <t>Physical Therapy / Occupational Therapy / Speech</t>
  </si>
  <si>
    <t>Occupational Therapy</t>
  </si>
  <si>
    <t>ELECT STIM/MANUAL/15 MIN</t>
  </si>
  <si>
    <t>$150 per day rate</t>
  </si>
  <si>
    <t>OT RE-EVALUATION</t>
  </si>
  <si>
    <t>INITIAL EVALUATION</t>
  </si>
  <si>
    <t>ACTIVITIES THERAPEUTIC 15 MIN</t>
  </si>
  <si>
    <t>MASSAGE THERAPY 15 MIN</t>
  </si>
  <si>
    <t>OT EVAL (LOW)</t>
  </si>
  <si>
    <t>OT EVAL (MOD)</t>
  </si>
  <si>
    <t>Physical Therapy</t>
  </si>
  <si>
    <t>PHYS THERAPY (RE-EVAL)</t>
  </si>
  <si>
    <t>ELECT STIM (UNATTENDED)</t>
  </si>
  <si>
    <t>PARAFFIN</t>
  </si>
  <si>
    <t>MASSAGE, 15 MIN</t>
  </si>
  <si>
    <t>ELECT STIM MANUAL/15 MIN</t>
  </si>
  <si>
    <t>THERAPEUTIC EXE. EA 15 MIN-PT</t>
  </si>
  <si>
    <t>GAIT TRAINING, 15 MIN</t>
  </si>
  <si>
    <t>MANUAL THERAPY / 15 MIN</t>
  </si>
  <si>
    <t>PT EVAL (LOW)</t>
  </si>
  <si>
    <t>PT EVAL (MOD)</t>
  </si>
  <si>
    <t>PT EVAL (HIGH)</t>
  </si>
  <si>
    <t>Speech</t>
  </si>
  <si>
    <t>EVAL OF SPEECH FLUENCY</t>
  </si>
  <si>
    <t>EVAL SPEECH SOUND PRODUCTION</t>
  </si>
  <si>
    <t>EVAL SPEECH/LANG COMP/EXPRESS</t>
  </si>
  <si>
    <t>TREATMT OF SWALLOWING DYSFUNCT</t>
  </si>
  <si>
    <t>STAND COGNITIVE PERFORM TEST</t>
  </si>
  <si>
    <t>Clinics</t>
  </si>
  <si>
    <t>NON COVERED</t>
  </si>
  <si>
    <t xml:space="preserve">NON COVERED </t>
  </si>
  <si>
    <t>Ambulatory Surgery</t>
  </si>
  <si>
    <t>216</t>
  </si>
  <si>
    <t>460</t>
  </si>
  <si>
    <t>470</t>
  </si>
  <si>
    <t>473</t>
  </si>
  <si>
    <t>743</t>
  </si>
  <si>
    <t>Cardiac valve and other major cardiothoracic procedures with cardiac catheterization with major complications or comorbidities</t>
  </si>
  <si>
    <t>Spinal fusion except cervical without major comorbid conditions or complications (MCC)</t>
  </si>
  <si>
    <t>Major joint replacement or reattachment of lower extremity without major comorbid conditions or complications (MCC).</t>
  </si>
  <si>
    <t>Cervical spinal fusion without comorbid conditions (CC) or major comorbid conditions or complications (MCC)</t>
  </si>
  <si>
    <t>Uterine and adnexa procedures for non-malignancy without comorbid conditions (CC) or major comorbid conditions or complications (MCC)</t>
  </si>
  <si>
    <t>Removal of breast lesion</t>
  </si>
  <si>
    <t>Arthroscopy Shoulder Subacromial</t>
  </si>
  <si>
    <t>Primary Procedure/Physician Services</t>
  </si>
  <si>
    <t>Anesthesia Services</t>
  </si>
  <si>
    <t>Not provided by hospital (may be billed separately)</t>
  </si>
  <si>
    <t>Medications/Supplies</t>
  </si>
  <si>
    <t>Facility Fees</t>
  </si>
  <si>
    <t>Arthroscopy knee with meniscectomy</t>
  </si>
  <si>
    <t>TONSILECTOMY AND ADENOIDECTOMY, patient &lt;12 years</t>
  </si>
  <si>
    <t>Pathology/Interpretation of Results</t>
  </si>
  <si>
    <t>Endoscopy Upper GI Complex Diagnostic</t>
  </si>
  <si>
    <t>Endoscopy Upper GI Biopsy</t>
  </si>
  <si>
    <t>Colonoscopy Diagnostic Flexible</t>
  </si>
  <si>
    <t>Colonoscopy Flexible w/ Biopsy</t>
  </si>
  <si>
    <t>Colonoscopy Flexible Remove Tumor / Polyps</t>
  </si>
  <si>
    <t>Ultrasound examination of lower large bowel using an endoscope</t>
  </si>
  <si>
    <t>Laparoscopy Cholecystectomy</t>
  </si>
  <si>
    <t>Repair Hernia Inguinal &gt;5 years</t>
  </si>
  <si>
    <t>Biopsy of prostate gland</t>
  </si>
  <si>
    <t>Surgical removal of prostate and surrounding lymph nodes using an endoscope</t>
  </si>
  <si>
    <t>Routine obstetric care for vaginal delivery, including pre-and post-delivery care</t>
  </si>
  <si>
    <t>Routine obstetric care for cesarean delivery, including pre-and post-delivery care</t>
  </si>
  <si>
    <t>Routine obstetric care for vaginal delivery after prior cesarean delivery including pre-and post-delivery care</t>
  </si>
  <si>
    <t>Injection of substance into spinal canal of lower back or sacrum; NO IMAGING GUIDANCE</t>
  </si>
  <si>
    <t>Injection of substance into spinal canal of lower back or sacrum using imaging guidance</t>
  </si>
  <si>
    <t>Injections of anesthetic and/or steroid drug into lower or sacral spine nerve root using imaging guidance</t>
  </si>
  <si>
    <t>Removal of recurring cataract in lens capsule using laser</t>
  </si>
  <si>
    <t>Extracapsular Cataract Ext/Int</t>
  </si>
  <si>
    <t>NA</t>
  </si>
  <si>
    <t xml:space="preserve">Not provided by hospital </t>
  </si>
  <si>
    <t>Not provided by hospital</t>
  </si>
  <si>
    <t>Family Practice - Office Visits</t>
  </si>
  <si>
    <t>Disclaimer</t>
  </si>
  <si>
    <t>*Disclaimer</t>
  </si>
  <si>
    <t>Professional charges are billed separately and are dependent on patient acuity.  This is for Emergency Room services, Observation services, ASU, and Inpatient, as well as any radiology services performed in any setting.</t>
  </si>
  <si>
    <t>Professional services are performed by contracted providers and are not employed by the hospital. This is for Emergency Room services, Observation services, ASU, and Inpatient, as well as any radiology services performed in any setting.</t>
  </si>
  <si>
    <t xml:space="preserve">All procedures are unique to patient diagnosis and condition. </t>
  </si>
  <si>
    <t>The following charges do not include all fees for drugs, supplies, or additional ancillary procedures that may be required depending on the acuity of care needed for a particular patient.</t>
  </si>
  <si>
    <t>You may receive a separate billing from the groups or providers listed on our charge disclosure.</t>
  </si>
  <si>
    <t>Medicaid APG rates are calculated based on diagnosis and patient demographics in addition to the charge.</t>
  </si>
  <si>
    <t>Services with a List Charge of NA are on the list of CMS required shoppable services, but are not offered by LCGH.</t>
  </si>
  <si>
    <t>Commercial product: Office Visit and Medical Services covered through United Healthcare. Hospital and ancillary services covered by Empire Blue Cross.</t>
  </si>
  <si>
    <t>Immunotherapy, one injection</t>
  </si>
  <si>
    <t>Immunotherapy injections</t>
  </si>
  <si>
    <t>Injecting Subcutaneous or Intr</t>
  </si>
  <si>
    <t>NEW PT INTERMEDIATE COMPEXITY</t>
  </si>
  <si>
    <t>NEW PT EXTENDED COMPLEXITY</t>
  </si>
  <si>
    <t>NEW PT COMPREHENSIVE COMPLEXITY</t>
  </si>
  <si>
    <t>EST PT INTERMEDIATE COMP MDM</t>
  </si>
  <si>
    <t>EST PT EXTENDED COMP MDM</t>
  </si>
  <si>
    <t>EST PT COMPREHEN COMP MDM</t>
  </si>
  <si>
    <t>OFFICE CONSULT LOW COMPLEXITY</t>
  </si>
  <si>
    <t>OFFICE CONSULT MODERATE/HIGH</t>
  </si>
  <si>
    <t>WELL YOUNGER THAN 1 YR NEW</t>
  </si>
  <si>
    <t>WELL 1-4 NEW</t>
  </si>
  <si>
    <t>WELL 5-11 NEW</t>
  </si>
  <si>
    <t>WELL 12-17 NEW</t>
  </si>
  <si>
    <t>WELL 18-39 NEW</t>
  </si>
  <si>
    <t>WELL 40-64 NEW</t>
  </si>
  <si>
    <t>WELL &lt;1 YR EST</t>
  </si>
  <si>
    <t>WELL 1-4 EST</t>
  </si>
  <si>
    <t>WELL 5-11 EST</t>
  </si>
  <si>
    <t>WELL 12-17 EST</t>
  </si>
  <si>
    <t>WELL 18-39 EST</t>
  </si>
  <si>
    <t>WELL 40-64 EST</t>
  </si>
  <si>
    <t>SMOKING /TOBACCO CCOUNCILING, 3-10 MINUTES</t>
  </si>
  <si>
    <t>SMOKING /TOBACCO CCOUNCILING, INTENSE &gt;10 MINUTES</t>
  </si>
  <si>
    <t>ACP FIRST 30 MINUTES</t>
  </si>
  <si>
    <t xml:space="preserve"> </t>
  </si>
  <si>
    <t>Inclusive in facility fees</t>
  </si>
  <si>
    <t>MVP "ALL INCLUSIVE" rate includes all lab,radiology, supplies, drugs, DME, Emergency Room, Observation room, and other Hospital ancillary diagnosic services unless otherwise exluded by contract and / or MVP payment policy.</t>
  </si>
  <si>
    <t>MVP obstetric care is rate per day.</t>
  </si>
  <si>
    <t>Government Programs</t>
  </si>
  <si>
    <t>($302.00 per site)</t>
  </si>
  <si>
    <t>71250LS</t>
  </si>
  <si>
    <t>CT LUNG SCREENING</t>
  </si>
  <si>
    <t>LIAT SARS/FLU</t>
  </si>
  <si>
    <t>CEPHEID SARS/FLU/RSV</t>
  </si>
  <si>
    <t>VERIGENE ENTERIC PATHOGEN</t>
  </si>
  <si>
    <t>Lab- Serology</t>
  </si>
  <si>
    <t>Lab- Hematology</t>
  </si>
  <si>
    <t>Lab- Bacteriology</t>
  </si>
  <si>
    <t>CULTURE-THROAT,NOSE</t>
  </si>
  <si>
    <t>DEST FLT WRTS/MOL CONT MI &lt;15</t>
  </si>
  <si>
    <t>I&amp;D ABSCESS - SIMPLE</t>
  </si>
  <si>
    <t>REMOVE SKIN TAGS UP TO 15</t>
  </si>
  <si>
    <t>PUNCH BX SKIN SINGLE LESION</t>
  </si>
  <si>
    <t>G0402</t>
  </si>
  <si>
    <t>IPPE - INITIAL PREVENTATIVE PHYS</t>
  </si>
  <si>
    <t>G0438</t>
  </si>
  <si>
    <t>ANNUAL WELLNESS VISIT, INC PPS</t>
  </si>
  <si>
    <t>G0439</t>
  </si>
  <si>
    <t>ANNUAL WELLNESS VISIT, INCL PP</t>
  </si>
  <si>
    <t>Pricing Updated as of 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</si>
</sst>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46" x14ac:knownFonts="1">
    <font>
      <sz val="11"/>
      <color indexed="8"/>
      <name val="Calibri"/>
    </font>
    <font>
      <b/>
      <sz val="11"/>
      <color indexed="8"/>
      <name val="Calibri"/>
      <family val="2"/>
    </font>
    <font>
      <sz val="11"/>
      <color indexed="9"/>
      <name val="Calibri"/>
      <family val="2"/>
    </font>
    <font>
      <b/>
      <sz val="11"/>
      <color indexed="52"/>
      <name val="Calibri"/>
      <family val="2"/>
    </font>
    <font>
      <b/>
      <sz val="18"/>
      <color indexed="62"/>
      <name val="Calibri Light"/>
      <family val="2"/>
    </font>
    <font>
      <i/>
      <sz val="11"/>
      <color indexed="23"/>
      <name val="Calibri"/>
      <family val="2"/>
    </font>
    <font>
      <sz val="11"/>
      <color indexed="60"/>
      <name val="Calibri"/>
      <family val="2"/>
    </font>
    <font>
      <b/>
      <sz val="11"/>
      <color indexed="9"/>
      <name val="Calibri"/>
      <family val="2"/>
    </font>
    <font>
      <b/>
      <sz val="15"/>
      <color indexed="62"/>
      <name val="Calibri"/>
      <family val="2"/>
    </font>
    <font>
      <sz val="11"/>
      <color indexed="62"/>
      <name val="Calibri"/>
      <family val="2"/>
    </font>
    <font>
      <sz val="11"/>
      <color indexed="52"/>
      <name val="Calibri"/>
      <family val="2"/>
    </font>
    <font>
      <b/>
      <sz val="13"/>
      <color indexed="62"/>
      <name val="Calibri"/>
      <family val="2"/>
    </font>
    <font>
      <b/>
      <sz val="11"/>
      <color indexed="62"/>
      <name val="Calibri"/>
      <family val="2"/>
    </font>
    <font>
      <b/>
      <sz val="11"/>
      <color indexed="63"/>
      <name val="Calibri"/>
      <family val="2"/>
    </font>
    <font>
      <sz val="11"/>
      <color indexed="17"/>
      <name val="Calibri"/>
      <family val="2"/>
    </font>
    <font>
      <sz val="11"/>
      <color indexed="10"/>
      <name val="Calibri"/>
      <family val="2"/>
    </font>
    <font>
      <b/>
      <sz val="12"/>
      <color indexed="8"/>
      <name val="Calibri"/>
      <family val="2"/>
    </font>
    <font>
      <sz val="11"/>
      <name val="Calibri"/>
      <family val="2"/>
    </font>
    <font>
      <i/>
      <sz val="11"/>
      <color indexed="8"/>
      <name val="Calibri"/>
      <family val="2"/>
    </font>
    <font>
      <sz val="12"/>
      <color indexed="8"/>
      <name val="Calibri"/>
      <family val="2"/>
    </font>
    <font>
      <sz val="11"/>
      <color indexed="8"/>
      <name val="Calibri"/>
      <family val="2"/>
    </font>
    <font>
      <sz val="11"/>
      <name val="Calibri"/>
      <family val="2"/>
    </font>
    <font>
      <sz val="10"/>
      <color indexed="8"/>
      <name val="Calibri"/>
      <family val="2"/>
    </font>
    <font>
      <sz val="11"/>
      <color indexed="8"/>
      <name val="Calibri"/>
      <family val="2"/>
    </font>
    <font>
      <b/>
      <sz val="11"/>
      <color indexed="8"/>
      <name val="Calibri"/>
      <family val="2"/>
    </font>
    <font>
      <b/>
      <sz val="15"/>
      <color indexed="62"/>
      <name val="Calibri"/>
      <family val="2"/>
    </font>
    <font>
      <sz val="11"/>
      <color indexed="9"/>
      <name val="Calibri"/>
      <family val="2"/>
    </font>
    <font>
      <b/>
      <sz val="11"/>
      <color indexed="52"/>
      <name val="Calibri"/>
      <family val="2"/>
    </font>
    <font>
      <sz val="11"/>
      <color indexed="52"/>
      <name val="Calibri"/>
      <family val="2"/>
    </font>
    <font>
      <i/>
      <sz val="11"/>
      <color indexed="23"/>
      <name val="Calibri"/>
      <family val="2"/>
    </font>
    <font>
      <sz val="11"/>
      <color indexed="10"/>
      <name val="Calibri"/>
      <family val="2"/>
    </font>
    <font>
      <b/>
      <sz val="11"/>
      <color indexed="63"/>
      <name val="Calibri"/>
      <family val="2"/>
    </font>
    <font>
      <sz val="11"/>
      <color indexed="60"/>
      <name val="Calibri"/>
      <family val="2"/>
    </font>
    <font>
      <sz val="11"/>
      <color indexed="62"/>
      <name val="Calibri"/>
      <family val="2"/>
    </font>
    <font>
      <b/>
      <sz val="13"/>
      <color indexed="62"/>
      <name val="Calibri"/>
      <family val="2"/>
    </font>
    <font>
      <sz val="11"/>
      <color indexed="17"/>
      <name val="Calibri"/>
      <family val="2"/>
    </font>
    <font>
      <b/>
      <sz val="18"/>
      <color indexed="62"/>
      <name val="Calibri Light"/>
      <family val="2"/>
    </font>
    <font>
      <b/>
      <sz val="11"/>
      <color indexed="62"/>
      <name val="Calibri"/>
      <family val="2"/>
    </font>
    <font>
      <b/>
      <sz val="11"/>
      <color indexed="9"/>
      <name val="Calibri"/>
      <family val="2"/>
    </font>
    <font>
      <sz val="10"/>
      <color indexed="8"/>
      <name val="Calibri"/>
      <family val="2"/>
    </font>
    <font>
      <b/>
      <sz val="12"/>
      <color indexed="8"/>
      <name val="Calibri"/>
      <family val="2"/>
    </font>
    <font>
      <b/>
      <sz val="11"/>
      <name val="Calibri"/>
      <family val="2"/>
    </font>
    <font>
      <b/>
      <i/>
      <sz val="11"/>
      <color indexed="8"/>
      <name val="Calibri"/>
      <family val="2"/>
    </font>
    <font>
      <sz val="11"/>
      <color indexed="8"/>
      <name val="Calibri"/>
      <family val="2"/>
    </font>
    <font>
      <sz val="11"/>
      <color theme="1"/>
      <name val="Calibri"/>
      <family val="2"/>
    </font>
    <font>
      <b/>
      <sz val="11"/>
      <color rgb="FF000000"/>
      <name val="Calibri"/>
      <family val="2"/>
    </font>
  </fonts>
  <fills count="20">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86">
    <xf numFmtId="0" fontId="0" fillId="0" borderId="0"/>
    <xf numFmtId="0" fontId="20" fillId="2" borderId="0" applyProtection="0"/>
    <xf numFmtId="0" fontId="23" fillId="2" borderId="0" applyProtection="0"/>
    <xf numFmtId="0" fontId="20" fillId="3" borderId="0" applyProtection="0"/>
    <xf numFmtId="0" fontId="23" fillId="3" borderId="0" applyProtection="0"/>
    <xf numFmtId="0" fontId="20" fillId="4" borderId="0" applyProtection="0"/>
    <xf numFmtId="0" fontId="23" fillId="4" borderId="0" applyProtection="0"/>
    <xf numFmtId="0" fontId="20" fillId="5" borderId="0" applyProtection="0"/>
    <xf numFmtId="0" fontId="23" fillId="5" borderId="0" applyProtection="0"/>
    <xf numFmtId="0" fontId="20" fillId="6" borderId="0" applyProtection="0"/>
    <xf numFmtId="0" fontId="23" fillId="6" borderId="0" applyProtection="0"/>
    <xf numFmtId="0" fontId="20" fillId="7" borderId="0" applyProtection="0"/>
    <xf numFmtId="0" fontId="23" fillId="7" borderId="0" applyProtection="0"/>
    <xf numFmtId="0" fontId="20" fillId="8" borderId="0" applyProtection="0"/>
    <xf numFmtId="0" fontId="23" fillId="8" borderId="0" applyProtection="0"/>
    <xf numFmtId="0" fontId="20" fillId="3" borderId="0" applyProtection="0"/>
    <xf numFmtId="0" fontId="23" fillId="3" borderId="0" applyProtection="0"/>
    <xf numFmtId="0" fontId="20" fillId="9" borderId="0" applyProtection="0"/>
    <xf numFmtId="0" fontId="23" fillId="9" borderId="0" applyProtection="0"/>
    <xf numFmtId="0" fontId="20" fillId="10" borderId="0" applyProtection="0"/>
    <xf numFmtId="0" fontId="23" fillId="10" borderId="0" applyProtection="0"/>
    <xf numFmtId="0" fontId="20" fillId="8" borderId="0" applyProtection="0"/>
    <xf numFmtId="0" fontId="23" fillId="8" borderId="0" applyProtection="0"/>
    <xf numFmtId="0" fontId="20" fillId="7" borderId="0" applyProtection="0"/>
    <xf numFmtId="0" fontId="23" fillId="7" borderId="0" applyProtection="0"/>
    <xf numFmtId="0" fontId="2" fillId="8" borderId="0" applyProtection="0"/>
    <xf numFmtId="0" fontId="26" fillId="8" borderId="0" applyProtection="0"/>
    <xf numFmtId="0" fontId="2" fillId="11" borderId="0" applyProtection="0"/>
    <xf numFmtId="0" fontId="26" fillId="11" borderId="0" applyProtection="0"/>
    <xf numFmtId="0" fontId="2" fillId="9" borderId="0" applyProtection="0"/>
    <xf numFmtId="0" fontId="26" fillId="9" borderId="0" applyProtection="0"/>
    <xf numFmtId="0" fontId="2" fillId="3" borderId="0" applyProtection="0"/>
    <xf numFmtId="0" fontId="26" fillId="3" borderId="0" applyProtection="0"/>
    <xf numFmtId="0" fontId="2" fillId="8" borderId="0" applyProtection="0"/>
    <xf numFmtId="0" fontId="26" fillId="8" borderId="0" applyProtection="0"/>
    <xf numFmtId="0" fontId="2" fillId="12" borderId="0" applyProtection="0"/>
    <xf numFmtId="0" fontId="26" fillId="12" borderId="0" applyProtection="0"/>
    <xf numFmtId="0" fontId="2" fillId="13" borderId="0" applyProtection="0"/>
    <xf numFmtId="0" fontId="26" fillId="13" borderId="0" applyProtection="0"/>
    <xf numFmtId="0" fontId="2" fillId="14" borderId="0" applyProtection="0"/>
    <xf numFmtId="0" fontId="26" fillId="14" borderId="0" applyProtection="0"/>
    <xf numFmtId="0" fontId="2" fillId="15" borderId="0" applyProtection="0"/>
    <xf numFmtId="0" fontId="26" fillId="15" borderId="0" applyProtection="0"/>
    <xf numFmtId="0" fontId="2" fillId="16" borderId="0" applyProtection="0"/>
    <xf numFmtId="0" fontId="26" fillId="16" borderId="0" applyProtection="0"/>
    <xf numFmtId="0" fontId="2" fillId="13" borderId="0" applyProtection="0"/>
    <xf numFmtId="0" fontId="26" fillId="13" borderId="0" applyProtection="0"/>
    <xf numFmtId="0" fontId="2" fillId="12" borderId="0" applyProtection="0"/>
    <xf numFmtId="0" fontId="26" fillId="12" borderId="0" applyProtection="0"/>
    <xf numFmtId="0" fontId="6" fillId="11" borderId="0" applyProtection="0"/>
    <xf numFmtId="0" fontId="32" fillId="11" borderId="0" applyProtection="0"/>
    <xf numFmtId="0" fontId="3" fillId="4" borderId="1" applyProtection="0"/>
    <xf numFmtId="0" fontId="27" fillId="4" borderId="1" applyProtection="0"/>
    <xf numFmtId="0" fontId="7" fillId="15" borderId="2" applyProtection="0"/>
    <xf numFmtId="0" fontId="38" fillId="15" borderId="2" applyProtection="0"/>
    <xf numFmtId="44" fontId="20" fillId="0" borderId="0" applyProtection="0"/>
    <xf numFmtId="44" fontId="23" fillId="0" borderId="0" applyProtection="0"/>
    <xf numFmtId="0" fontId="5" fillId="0" borderId="0" applyProtection="0"/>
    <xf numFmtId="0" fontId="29" fillId="0" borderId="0" applyProtection="0"/>
    <xf numFmtId="0" fontId="14" fillId="7" borderId="0" applyProtection="0"/>
    <xf numFmtId="0" fontId="35" fillId="7" borderId="0" applyProtection="0"/>
    <xf numFmtId="0" fontId="8" fillId="0" borderId="3" applyProtection="0"/>
    <xf numFmtId="0" fontId="25" fillId="0" borderId="3" applyProtection="0"/>
    <xf numFmtId="0" fontId="11" fillId="0" borderId="4" applyProtection="0"/>
    <xf numFmtId="0" fontId="34" fillId="0" borderId="4" applyProtection="0"/>
    <xf numFmtId="0" fontId="12" fillId="0" borderId="5" applyProtection="0"/>
    <xf numFmtId="0" fontId="37" fillId="0" borderId="5" applyProtection="0"/>
    <xf numFmtId="0" fontId="12" fillId="0" borderId="0" applyProtection="0"/>
    <xf numFmtId="0" fontId="37" fillId="0" borderId="0" applyProtection="0"/>
    <xf numFmtId="0" fontId="9" fillId="3" borderId="1" applyProtection="0"/>
    <xf numFmtId="0" fontId="33" fillId="3" borderId="1" applyProtection="0"/>
    <xf numFmtId="0" fontId="10" fillId="0" borderId="6" applyProtection="0"/>
    <xf numFmtId="0" fontId="28" fillId="0" borderId="6" applyProtection="0"/>
    <xf numFmtId="0" fontId="6" fillId="10" borderId="0" applyProtection="0"/>
    <xf numFmtId="0" fontId="32" fillId="10" borderId="0" applyProtection="0"/>
    <xf numFmtId="0" fontId="23" fillId="0" borderId="0"/>
    <xf numFmtId="0" fontId="20" fillId="5" borderId="7" applyProtection="0"/>
    <xf numFmtId="0" fontId="23" fillId="5" borderId="7" applyProtection="0"/>
    <xf numFmtId="0" fontId="13" fillId="4" borderId="8" applyProtection="0"/>
    <xf numFmtId="0" fontId="31" fillId="4" borderId="8" applyProtection="0"/>
    <xf numFmtId="0" fontId="4" fillId="0" borderId="0" applyProtection="0"/>
    <xf numFmtId="0" fontId="36" fillId="0" borderId="0" applyProtection="0"/>
    <xf numFmtId="0" fontId="1" fillId="0" borderId="9" applyProtection="0"/>
    <xf numFmtId="0" fontId="24" fillId="0" borderId="9" applyProtection="0"/>
    <xf numFmtId="0" fontId="15" fillId="0" borderId="0" applyProtection="0"/>
    <xf numFmtId="0" fontId="30" fillId="0" borderId="0" applyProtection="0"/>
  </cellStyleXfs>
  <cellXfs count="114">
    <xf numFmtId="0" fontId="0" fillId="0" borderId="0" xfId="0"/>
    <xf numFmtId="0" fontId="1" fillId="0" borderId="10" xfId="0" applyFont="1" applyBorder="1" applyAlignment="1">
      <alignment horizontal="center" vertical="center" wrapText="1"/>
    </xf>
    <xf numFmtId="44" fontId="0" fillId="0" borderId="0" xfId="55" applyFont="1"/>
    <xf numFmtId="44" fontId="0" fillId="0" borderId="0" xfId="0" applyNumberFormat="1" applyAlignment="1">
      <alignment wrapText="1"/>
    </xf>
    <xf numFmtId="0" fontId="0" fillId="0" borderId="0" xfId="0" applyAlignment="1">
      <alignment horizontal="left" wrapText="1"/>
    </xf>
    <xf numFmtId="0" fontId="1" fillId="0" borderId="0" xfId="0" applyFont="1" applyAlignment="1">
      <alignment horizontal="left"/>
    </xf>
    <xf numFmtId="44" fontId="0" fillId="0" borderId="0" xfId="55" applyFont="1" applyAlignment="1">
      <alignment horizontal="center" vertical="top"/>
    </xf>
    <xf numFmtId="0" fontId="0" fillId="0" borderId="0" xfId="0" applyAlignment="1">
      <alignment horizontal="center" vertical="top"/>
    </xf>
    <xf numFmtId="0" fontId="18" fillId="0" borderId="0" xfId="0" applyFont="1" applyAlignment="1">
      <alignment vertical="top"/>
    </xf>
    <xf numFmtId="44" fontId="18" fillId="0" borderId="0" xfId="55" applyFont="1" applyAlignment="1">
      <alignment vertical="top"/>
    </xf>
    <xf numFmtId="0" fontId="19" fillId="0" borderId="0" xfId="0" applyFont="1" applyAlignment="1">
      <alignment horizontal="center" vertical="center"/>
    </xf>
    <xf numFmtId="44" fontId="19" fillId="0" borderId="0" xfId="55" applyFont="1" applyAlignment="1">
      <alignment horizontal="center" vertical="center"/>
    </xf>
    <xf numFmtId="44" fontId="17" fillId="18" borderId="10" xfId="55" applyFont="1" applyFill="1" applyBorder="1"/>
    <xf numFmtId="0" fontId="24" fillId="0" borderId="10" xfId="0" applyFont="1" applyBorder="1" applyAlignment="1">
      <alignment horizontal="center" vertical="center" wrapText="1"/>
    </xf>
    <xf numFmtId="44" fontId="40" fillId="0" borderId="10" xfId="55" applyFont="1" applyBorder="1" applyAlignment="1">
      <alignment horizontal="center" vertical="center"/>
    </xf>
    <xf numFmtId="44" fontId="40" fillId="0" borderId="10" xfId="55" applyFont="1" applyBorder="1" applyAlignment="1">
      <alignment horizontal="center" vertical="center" wrapText="1"/>
    </xf>
    <xf numFmtId="44" fontId="24" fillId="0" borderId="10" xfId="0" applyNumberFormat="1" applyFont="1" applyBorder="1" applyAlignment="1">
      <alignment horizontal="center" vertical="center" wrapText="1"/>
    </xf>
    <xf numFmtId="44" fontId="24" fillId="0" borderId="10" xfId="55" applyFont="1" applyBorder="1" applyAlignment="1">
      <alignment horizontal="center" vertical="center" wrapText="1"/>
    </xf>
    <xf numFmtId="44" fontId="41" fillId="0" borderId="10" xfId="55" applyFont="1" applyBorder="1" applyAlignment="1">
      <alignment horizontal="center" vertical="center" wrapText="1"/>
    </xf>
    <xf numFmtId="44" fontId="42" fillId="0" borderId="10" xfId="55" applyFont="1" applyBorder="1" applyAlignment="1">
      <alignment horizontal="center" vertical="center"/>
    </xf>
    <xf numFmtId="0" fontId="40" fillId="0" borderId="10" xfId="0" applyFont="1" applyBorder="1" applyAlignment="1">
      <alignment horizontal="center" vertical="center" wrapText="1"/>
    </xf>
    <xf numFmtId="0" fontId="24" fillId="0" borderId="10" xfId="0" applyFont="1" applyBorder="1" applyAlignment="1">
      <alignment horizontal="center" vertical="center"/>
    </xf>
    <xf numFmtId="0" fontId="23" fillId="0" borderId="0" xfId="75"/>
    <xf numFmtId="44" fontId="20" fillId="18" borderId="10" xfId="55" applyFill="1" applyBorder="1" applyAlignment="1">
      <alignment horizontal="center" vertical="top"/>
    </xf>
    <xf numFmtId="0" fontId="44" fillId="18" borderId="10" xfId="0" applyFont="1" applyFill="1" applyBorder="1" applyAlignment="1">
      <alignment horizontal="center" vertical="top"/>
    </xf>
    <xf numFmtId="0" fontId="0" fillId="18" borderId="10" xfId="0" applyFill="1" applyBorder="1" applyAlignment="1">
      <alignment horizontal="center" vertical="top"/>
    </xf>
    <xf numFmtId="0" fontId="0" fillId="18" borderId="10" xfId="0" applyFill="1" applyBorder="1" applyAlignment="1">
      <alignment horizontal="left" vertical="top" wrapText="1"/>
    </xf>
    <xf numFmtId="44" fontId="43" fillId="18" borderId="10" xfId="55" applyFont="1" applyFill="1" applyBorder="1" applyAlignment="1">
      <alignment horizontal="center" vertical="top" wrapText="1"/>
    </xf>
    <xf numFmtId="44" fontId="43" fillId="18" borderId="10" xfId="55" applyFont="1" applyFill="1" applyBorder="1"/>
    <xf numFmtId="44" fontId="43" fillId="18" borderId="10" xfId="55" applyFont="1" applyFill="1" applyBorder="1" applyAlignment="1">
      <alignment horizontal="center" vertical="top"/>
    </xf>
    <xf numFmtId="44" fontId="43" fillId="18" borderId="0" xfId="55" applyFont="1" applyFill="1" applyAlignment="1">
      <alignment horizontal="center" vertical="top"/>
    </xf>
    <xf numFmtId="0" fontId="0" fillId="18" borderId="10" xfId="0" applyFill="1" applyBorder="1" applyAlignment="1">
      <alignment horizontal="center"/>
    </xf>
    <xf numFmtId="0" fontId="0" fillId="18" borderId="10" xfId="0" applyFill="1" applyBorder="1"/>
    <xf numFmtId="44" fontId="17" fillId="18" borderId="10" xfId="55" applyFont="1" applyFill="1" applyBorder="1" applyAlignment="1">
      <alignment horizontal="center" vertical="top"/>
    </xf>
    <xf numFmtId="44" fontId="43" fillId="18" borderId="10" xfId="55" applyFont="1" applyFill="1" applyBorder="1" applyAlignment="1">
      <alignment vertical="top"/>
    </xf>
    <xf numFmtId="44" fontId="17" fillId="18" borderId="10" xfId="55" applyFont="1" applyFill="1" applyBorder="1" applyAlignment="1">
      <alignment horizontal="left" wrapText="1"/>
    </xf>
    <xf numFmtId="44" fontId="43" fillId="18" borderId="10" xfId="55" applyFont="1" applyFill="1" applyBorder="1" applyAlignment="1">
      <alignment horizontal="center" vertical="center" wrapText="1"/>
    </xf>
    <xf numFmtId="44" fontId="0" fillId="18" borderId="10" xfId="0" applyNumberFormat="1" applyFill="1" applyBorder="1"/>
    <xf numFmtId="44" fontId="0" fillId="18" borderId="10" xfId="0" applyNumberFormat="1" applyFill="1" applyBorder="1" applyAlignment="1">
      <alignment horizontal="left" wrapText="1"/>
    </xf>
    <xf numFmtId="44" fontId="23" fillId="18" borderId="10" xfId="55" applyFont="1" applyFill="1" applyBorder="1" applyAlignment="1">
      <alignment horizontal="center" vertical="center" wrapText="1"/>
    </xf>
    <xf numFmtId="0" fontId="0" fillId="18" borderId="11" xfId="0" applyFill="1" applyBorder="1" applyAlignment="1">
      <alignment horizontal="left" vertical="top" wrapText="1"/>
    </xf>
    <xf numFmtId="44" fontId="21" fillId="18" borderId="10" xfId="55" applyFont="1" applyFill="1" applyBorder="1" applyAlignment="1">
      <alignment horizontal="center" vertical="top"/>
    </xf>
    <xf numFmtId="49" fontId="0" fillId="18" borderId="10" xfId="0" applyNumberFormat="1" applyFill="1" applyBorder="1" applyAlignment="1">
      <alignment horizontal="center" vertical="top"/>
    </xf>
    <xf numFmtId="0" fontId="0" fillId="18" borderId="12" xfId="0" applyFill="1" applyBorder="1" applyAlignment="1">
      <alignment horizontal="center" vertical="top"/>
    </xf>
    <xf numFmtId="0" fontId="0" fillId="18" borderId="13" xfId="0" applyFill="1" applyBorder="1" applyAlignment="1">
      <alignment horizontal="left" vertical="top" wrapText="1"/>
    </xf>
    <xf numFmtId="44" fontId="43" fillId="18" borderId="14" xfId="55" applyFont="1" applyFill="1" applyBorder="1" applyAlignment="1">
      <alignment horizontal="center" vertical="top" wrapText="1"/>
    </xf>
    <xf numFmtId="0" fontId="0" fillId="18" borderId="15" xfId="0" applyFill="1" applyBorder="1" applyAlignment="1">
      <alignment horizontal="left" vertical="top" wrapText="1"/>
    </xf>
    <xf numFmtId="44" fontId="43" fillId="18" borderId="0" xfId="55" applyFont="1" applyFill="1"/>
    <xf numFmtId="0" fontId="0" fillId="18" borderId="16" xfId="0" applyFill="1" applyBorder="1" applyAlignment="1">
      <alignment horizontal="left" vertical="top" wrapText="1"/>
    </xf>
    <xf numFmtId="0" fontId="24" fillId="18" borderId="17" xfId="0" applyFont="1" applyFill="1" applyBorder="1" applyAlignment="1">
      <alignment horizontal="left" vertical="top" wrapText="1"/>
    </xf>
    <xf numFmtId="9" fontId="43" fillId="18" borderId="10" xfId="55" applyNumberFormat="1" applyFont="1" applyFill="1" applyBorder="1" applyAlignment="1">
      <alignment horizontal="center" vertical="top"/>
    </xf>
    <xf numFmtId="0" fontId="22" fillId="18" borderId="13" xfId="0" applyFont="1" applyFill="1" applyBorder="1" applyAlignment="1">
      <alignment horizontal="center"/>
    </xf>
    <xf numFmtId="0" fontId="22" fillId="18" borderId="15" xfId="0" applyFont="1" applyFill="1" applyBorder="1" applyAlignment="1">
      <alignment horizontal="center" vertical="top" wrapText="1"/>
    </xf>
    <xf numFmtId="0" fontId="22" fillId="18" borderId="18" xfId="0" applyFont="1" applyFill="1" applyBorder="1" applyAlignment="1">
      <alignment horizontal="center" vertical="top" wrapText="1"/>
    </xf>
    <xf numFmtId="0" fontId="24" fillId="18" borderId="19" xfId="0" applyFont="1" applyFill="1" applyBorder="1" applyAlignment="1">
      <alignment horizontal="left" vertical="top" wrapText="1"/>
    </xf>
    <xf numFmtId="44" fontId="43" fillId="18" borderId="20" xfId="55" applyFont="1" applyFill="1" applyBorder="1" applyAlignment="1">
      <alignment horizontal="center" vertical="top"/>
    </xf>
    <xf numFmtId="0" fontId="22" fillId="18" borderId="15" xfId="0" applyFont="1" applyFill="1" applyBorder="1" applyAlignment="1">
      <alignment horizontal="center"/>
    </xf>
    <xf numFmtId="0" fontId="22" fillId="18" borderId="21" xfId="0" applyFont="1" applyFill="1" applyBorder="1"/>
    <xf numFmtId="0" fontId="39" fillId="18" borderId="21" xfId="0" applyFont="1" applyFill="1" applyBorder="1" applyAlignment="1">
      <alignment horizontal="left" vertical="top" wrapText="1"/>
    </xf>
    <xf numFmtId="0" fontId="39" fillId="18" borderId="22" xfId="0" applyFont="1" applyFill="1" applyBorder="1" applyAlignment="1">
      <alignment horizontal="left" vertical="top" wrapText="1"/>
    </xf>
    <xf numFmtId="0" fontId="24" fillId="18" borderId="21" xfId="0" applyFont="1" applyFill="1" applyBorder="1" applyAlignment="1">
      <alignment horizontal="left" vertical="top" wrapText="1"/>
    </xf>
    <xf numFmtId="0" fontId="0" fillId="18" borderId="18" xfId="0" applyFill="1" applyBorder="1" applyAlignment="1">
      <alignment horizontal="left" vertical="top" wrapText="1"/>
    </xf>
    <xf numFmtId="0" fontId="24" fillId="18" borderId="22" xfId="0" applyFont="1" applyFill="1" applyBorder="1" applyAlignment="1">
      <alignment horizontal="left" vertical="top" wrapText="1"/>
    </xf>
    <xf numFmtId="0" fontId="22" fillId="18" borderId="19" xfId="0" applyFont="1" applyFill="1" applyBorder="1"/>
    <xf numFmtId="0" fontId="22" fillId="18" borderId="21" xfId="0" applyFont="1" applyFill="1" applyBorder="1" applyAlignment="1">
      <alignment horizontal="left" vertical="top" wrapText="1"/>
    </xf>
    <xf numFmtId="0" fontId="22" fillId="18" borderId="22" xfId="0" applyFont="1" applyFill="1" applyBorder="1" applyAlignment="1">
      <alignment horizontal="left" vertical="top" wrapText="1"/>
    </xf>
    <xf numFmtId="0" fontId="22" fillId="18" borderId="22" xfId="0" applyFont="1" applyFill="1" applyBorder="1"/>
    <xf numFmtId="0" fontId="0" fillId="18" borderId="23" xfId="0" applyFill="1" applyBorder="1" applyAlignment="1">
      <alignment horizontal="left" vertical="top" wrapText="1"/>
    </xf>
    <xf numFmtId="0" fontId="24" fillId="18" borderId="24" xfId="0" applyFont="1" applyFill="1" applyBorder="1" applyAlignment="1">
      <alignment horizontal="left" vertical="top" wrapText="1"/>
    </xf>
    <xf numFmtId="0" fontId="17" fillId="18" borderId="10" xfId="0" applyFont="1" applyFill="1" applyBorder="1" applyAlignment="1">
      <alignment horizontal="center" vertical="top"/>
    </xf>
    <xf numFmtId="0" fontId="0" fillId="18" borderId="0" xfId="0" applyFill="1"/>
    <xf numFmtId="0" fontId="23" fillId="18" borderId="0" xfId="75" applyFill="1"/>
    <xf numFmtId="44" fontId="0" fillId="18" borderId="0" xfId="0" applyNumberFormat="1" applyFill="1" applyAlignment="1">
      <alignment wrapText="1"/>
    </xf>
    <xf numFmtId="0" fontId="23" fillId="18" borderId="0" xfId="75" applyFill="1" applyAlignment="1">
      <alignment horizontal="center"/>
    </xf>
    <xf numFmtId="0" fontId="0" fillId="18" borderId="0" xfId="0" applyFill="1" applyAlignment="1">
      <alignment horizontal="left" wrapText="1"/>
    </xf>
    <xf numFmtId="44" fontId="23" fillId="18" borderId="10" xfId="55" applyFont="1" applyFill="1" applyBorder="1" applyAlignment="1">
      <alignment horizontal="center" vertical="top" wrapText="1"/>
    </xf>
    <xf numFmtId="44" fontId="23" fillId="18" borderId="25" xfId="55" applyFont="1" applyFill="1" applyBorder="1" applyAlignment="1">
      <alignment horizontal="center" vertical="top" wrapText="1"/>
    </xf>
    <xf numFmtId="44" fontId="23" fillId="18" borderId="14" xfId="55" applyFont="1" applyFill="1" applyBorder="1" applyAlignment="1">
      <alignment horizontal="center" vertical="top" wrapText="1"/>
    </xf>
    <xf numFmtId="44" fontId="20" fillId="18" borderId="10" xfId="55" applyFill="1" applyBorder="1" applyAlignment="1">
      <alignment horizontal="center" vertical="top" wrapText="1"/>
    </xf>
    <xf numFmtId="8" fontId="20" fillId="18" borderId="10" xfId="55" applyNumberFormat="1" applyFill="1" applyBorder="1" applyAlignment="1">
      <alignment horizontal="center" vertical="top"/>
    </xf>
    <xf numFmtId="44" fontId="20" fillId="18" borderId="10" xfId="55" applyFill="1" applyBorder="1" applyAlignment="1">
      <alignment vertical="top"/>
    </xf>
    <xf numFmtId="44" fontId="20" fillId="18" borderId="10" xfId="55" applyFill="1" applyBorder="1"/>
    <xf numFmtId="44" fontId="20" fillId="18" borderId="10" xfId="55" applyFill="1" applyBorder="1" applyAlignment="1">
      <alignment horizontal="center"/>
    </xf>
    <xf numFmtId="0" fontId="20" fillId="0" borderId="0" xfId="75" applyFont="1"/>
    <xf numFmtId="44" fontId="20" fillId="18" borderId="10" xfId="55" applyFill="1" applyBorder="1" applyAlignment="1">
      <alignment horizontal="right" vertical="top"/>
    </xf>
    <xf numFmtId="44" fontId="20" fillId="18" borderId="10" xfId="55" applyFill="1" applyBorder="1" applyAlignment="1">
      <alignment horizontal="right" vertical="top" wrapText="1"/>
    </xf>
    <xf numFmtId="0" fontId="1" fillId="18" borderId="21" xfId="0" applyFont="1" applyFill="1" applyBorder="1" applyAlignment="1">
      <alignment horizontal="left" vertical="top" wrapText="1"/>
    </xf>
    <xf numFmtId="0" fontId="0" fillId="19" borderId="0" xfId="0" applyFill="1" applyAlignment="1">
      <alignment horizontal="left" wrapText="1"/>
    </xf>
    <xf numFmtId="44" fontId="1" fillId="0" borderId="10" xfId="0" applyNumberFormat="1" applyFont="1" applyBorder="1" applyAlignment="1">
      <alignment horizontal="center" vertical="center" wrapText="1"/>
    </xf>
    <xf numFmtId="0" fontId="1" fillId="18" borderId="22" xfId="0" applyFont="1" applyFill="1" applyBorder="1" applyAlignment="1">
      <alignment horizontal="left" vertical="top" wrapText="1"/>
    </xf>
    <xf numFmtId="44" fontId="44" fillId="18" borderId="10" xfId="55" applyFont="1" applyFill="1" applyBorder="1"/>
    <xf numFmtId="44" fontId="44" fillId="18" borderId="14" xfId="55" applyFont="1" applyFill="1" applyBorder="1" applyAlignment="1">
      <alignment horizontal="center" vertical="top" wrapText="1"/>
    </xf>
    <xf numFmtId="0" fontId="1" fillId="0" borderId="10" xfId="0" applyFont="1" applyBorder="1" applyAlignment="1">
      <alignment horizontal="center" vertical="top"/>
    </xf>
    <xf numFmtId="44" fontId="17" fillId="18" borderId="14" xfId="55" applyFont="1" applyFill="1" applyBorder="1" applyAlignment="1">
      <alignment horizontal="center" vertical="top" wrapText="1"/>
    </xf>
    <xf numFmtId="8" fontId="17" fillId="18" borderId="14" xfId="55" applyNumberFormat="1" applyFont="1" applyFill="1" applyBorder="1" applyAlignment="1">
      <alignment horizontal="center" vertical="top" wrapText="1"/>
    </xf>
    <xf numFmtId="0" fontId="20" fillId="18" borderId="10" xfId="0" applyFont="1" applyFill="1" applyBorder="1" applyAlignment="1">
      <alignment horizontal="center"/>
    </xf>
    <xf numFmtId="0" fontId="20" fillId="18" borderId="10" xfId="0" applyFont="1" applyFill="1" applyBorder="1"/>
    <xf numFmtId="0" fontId="20" fillId="18" borderId="10" xfId="0" applyFont="1" applyFill="1" applyBorder="1" applyAlignment="1">
      <alignment horizontal="left" vertical="top" wrapText="1"/>
    </xf>
    <xf numFmtId="8" fontId="43" fillId="18" borderId="10" xfId="55" applyNumberFormat="1" applyFont="1" applyFill="1" applyBorder="1" applyAlignment="1">
      <alignment horizontal="center" vertical="top"/>
    </xf>
    <xf numFmtId="0" fontId="17" fillId="18" borderId="10" xfId="0" applyFont="1" applyFill="1" applyBorder="1" applyAlignment="1">
      <alignment horizontal="center"/>
    </xf>
    <xf numFmtId="0" fontId="20" fillId="18" borderId="0" xfId="75" applyFont="1" applyFill="1" applyAlignment="1">
      <alignment horizontal="left" wrapText="1"/>
    </xf>
    <xf numFmtId="0" fontId="0" fillId="19" borderId="0" xfId="0" applyFill="1" applyAlignment="1">
      <alignment horizontal="center" wrapText="1"/>
    </xf>
    <xf numFmtId="0" fontId="23" fillId="19" borderId="0" xfId="75" applyFill="1" applyAlignment="1">
      <alignment horizontal="left" wrapText="1"/>
    </xf>
    <xf numFmtId="0" fontId="23" fillId="17" borderId="0" xfId="75" applyFill="1" applyAlignment="1">
      <alignment horizontal="left"/>
    </xf>
    <xf numFmtId="0" fontId="23" fillId="19" borderId="0" xfId="75" applyFill="1" applyAlignment="1">
      <alignment horizontal="left"/>
    </xf>
    <xf numFmtId="44" fontId="40" fillId="0" borderId="10" xfId="55" applyFont="1" applyBorder="1" applyAlignment="1">
      <alignment horizontal="center" vertical="center"/>
    </xf>
    <xf numFmtId="0" fontId="1" fillId="0" borderId="10" xfId="0" applyFont="1" applyBorder="1" applyAlignment="1">
      <alignment horizontal="left" vertical="top" wrapText="1"/>
    </xf>
    <xf numFmtId="44" fontId="24" fillId="0" borderId="10" xfId="0" applyNumberFormat="1" applyFont="1" applyBorder="1" applyAlignment="1">
      <alignment horizontal="center" vertical="center" wrapText="1"/>
    </xf>
    <xf numFmtId="44" fontId="43" fillId="18" borderId="10" xfId="55" applyFont="1" applyFill="1" applyBorder="1" applyAlignment="1">
      <alignment horizontal="center" vertical="center" wrapText="1"/>
    </xf>
    <xf numFmtId="0" fontId="16" fillId="0" borderId="10" xfId="0" applyFont="1" applyBorder="1" applyAlignment="1">
      <alignment horizontal="center" vertical="center"/>
    </xf>
    <xf numFmtId="0" fontId="45" fillId="0" borderId="25" xfId="0" applyFont="1" applyBorder="1" applyAlignment="1">
      <alignment horizontal="center" vertical="top" wrapText="1"/>
    </xf>
    <xf numFmtId="0" fontId="0" fillId="0" borderId="26" xfId="0"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horizontal="center" vertical="top"/>
    </xf>
  </cellXfs>
  <cellStyles count="8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urrency" xfId="55" builtinId="4"/>
    <cellStyle name="Currency 2" xfId="56" xr:uid="{00000000-0005-0000-0000-000037000000}"/>
    <cellStyle name="Explanatory Text" xfId="57" builtinId="53" customBuiltin="1"/>
    <cellStyle name="Explanatory Text 2" xfId="58" xr:uid="{00000000-0005-0000-0000-000039000000}"/>
    <cellStyle name="Good" xfId="59" builtinId="26" customBuiltin="1"/>
    <cellStyle name="Good 2" xfId="60" xr:uid="{00000000-0005-0000-0000-00003B000000}"/>
    <cellStyle name="Heading 1" xfId="61" builtinId="16" customBuiltin="1"/>
    <cellStyle name="Heading 1 2" xfId="62" xr:uid="{00000000-0005-0000-0000-00003D000000}"/>
    <cellStyle name="Heading 2" xfId="63" builtinId="17" customBuiltin="1"/>
    <cellStyle name="Heading 2 2" xfId="64" xr:uid="{00000000-0005-0000-0000-00003F000000}"/>
    <cellStyle name="Heading 3" xfId="65" builtinId="18" customBuiltin="1"/>
    <cellStyle name="Heading 3 2" xfId="66" xr:uid="{00000000-0005-0000-0000-000041000000}"/>
    <cellStyle name="Heading 4" xfId="67" builtinId="19" customBuiltin="1"/>
    <cellStyle name="Heading 4 2" xfId="68" xr:uid="{00000000-0005-0000-0000-000043000000}"/>
    <cellStyle name="Input" xfId="69" builtinId="20" customBuiltin="1"/>
    <cellStyle name="Input 2" xfId="70" xr:uid="{00000000-0005-0000-0000-000045000000}"/>
    <cellStyle name="Linked Cell" xfId="71" builtinId="24" customBuiltin="1"/>
    <cellStyle name="Linked Cell 2" xfId="72" xr:uid="{00000000-0005-0000-0000-000047000000}"/>
    <cellStyle name="Neutral" xfId="73" builtinId="28" customBuiltin="1"/>
    <cellStyle name="Neutral 2" xfId="74" xr:uid="{00000000-0005-0000-0000-000049000000}"/>
    <cellStyle name="Normal" xfId="0" builtinId="0"/>
    <cellStyle name="Normal 2" xfId="75" xr:uid="{00000000-0005-0000-0000-00004B000000}"/>
    <cellStyle name="Note" xfId="76" builtinId="10" customBuiltin="1"/>
    <cellStyle name="Note 2" xfId="77" xr:uid="{00000000-0005-0000-0000-00004D000000}"/>
    <cellStyle name="Output" xfId="78" builtinId="21" customBuiltin="1"/>
    <cellStyle name="Output 2" xfId="79" xr:uid="{00000000-0005-0000-0000-00004F000000}"/>
    <cellStyle name="Title" xfId="80" builtinId="15" customBuiltin="1"/>
    <cellStyle name="Title 2" xfId="81" xr:uid="{00000000-0005-0000-0000-000051000000}"/>
    <cellStyle name="Total" xfId="82" builtinId="25" customBuiltin="1"/>
    <cellStyle name="Total 2" xfId="83" xr:uid="{00000000-0005-0000-0000-000053000000}"/>
    <cellStyle name="Warning Text" xfId="84" builtinId="11" customBuiltin="1"/>
    <cellStyle name="Warning Text 2"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V385"/>
  <sheetViews>
    <sheetView tabSelected="1" zoomScaleNormal="100" zoomScaleSheetLayoutView="100" workbookViewId="0">
      <pane xSplit="6" ySplit="1" topLeftCell="W2" activePane="bottomRight" state="frozen"/>
      <selection pane="topRight" activeCell="G1" sqref="G1"/>
      <selection pane="bottomLeft" activeCell="A2" sqref="A2"/>
      <selection pane="bottomRight" activeCell="Y9" sqref="Y9"/>
    </sheetView>
  </sheetViews>
  <sheetFormatPr defaultRowHeight="15" customHeight="1" x14ac:dyDescent="0.25"/>
  <cols>
    <col min="1" max="1" width="17.5703125" style="5" customWidth="1"/>
    <col min="2" max="3" width="13.85546875" customWidth="1"/>
    <col min="4" max="4" width="32.85546875" style="4" customWidth="1"/>
    <col min="5" max="5" width="100.5703125" style="4" customWidth="1"/>
    <col min="6" max="6" width="16.140625" style="3" bestFit="1" customWidth="1"/>
    <col min="7" max="8" width="13.5703125" style="3" customWidth="1"/>
    <col min="9" max="9" width="15.140625" style="2" customWidth="1"/>
    <col min="10" max="10" width="14.42578125" style="2" customWidth="1"/>
    <col min="11" max="11" width="13.140625" style="2" customWidth="1"/>
    <col min="12" max="12" width="14.42578125" style="2" customWidth="1"/>
    <col min="13" max="15" width="22" style="2" customWidth="1"/>
    <col min="16" max="17" width="22.7109375" style="2" customWidth="1"/>
    <col min="18" max="18" width="22.140625" style="2" customWidth="1"/>
    <col min="19" max="19" width="22.28515625" style="2" customWidth="1"/>
    <col min="20" max="20" width="15.5703125" style="2" customWidth="1"/>
    <col min="21" max="21" width="13" style="2" customWidth="1"/>
    <col min="22" max="22" width="14.42578125" style="2" customWidth="1"/>
    <col min="23" max="23" width="13.5703125" style="2" customWidth="1"/>
    <col min="24" max="24" width="21" style="2" bestFit="1" customWidth="1"/>
    <col min="25" max="25" width="15.85546875" style="2" customWidth="1"/>
    <col min="26" max="26" width="26.85546875" style="2" customWidth="1"/>
    <col min="27" max="27" width="21.28515625" style="2" customWidth="1"/>
    <col min="28" max="30" width="18.42578125" style="2" customWidth="1"/>
    <col min="31" max="31" width="28.42578125" style="2" customWidth="1"/>
    <col min="32" max="32" width="24.5703125" style="2" bestFit="1" customWidth="1"/>
    <col min="33" max="33" width="24.85546875" style="2" customWidth="1"/>
    <col min="34" max="34" width="17.5703125" style="2" customWidth="1"/>
    <col min="35" max="35" width="16.140625" style="2" customWidth="1"/>
    <col min="36" max="36" width="16.42578125" style="2" customWidth="1"/>
    <col min="37" max="100" width="9.140625" style="2" customWidth="1"/>
  </cols>
  <sheetData>
    <row r="1" spans="1:100" s="10" customFormat="1" ht="47.25" x14ac:dyDescent="0.25">
      <c r="A1" s="109" t="s">
        <v>0</v>
      </c>
      <c r="B1" s="109"/>
      <c r="C1" s="109"/>
      <c r="D1" s="109"/>
      <c r="E1" s="109"/>
      <c r="F1" s="107" t="s">
        <v>1</v>
      </c>
      <c r="G1" s="105" t="s">
        <v>2</v>
      </c>
      <c r="H1" s="105"/>
      <c r="I1" s="105"/>
      <c r="J1" s="105" t="s">
        <v>3</v>
      </c>
      <c r="K1" s="105"/>
      <c r="L1" s="105" t="s">
        <v>4</v>
      </c>
      <c r="M1" s="105"/>
      <c r="N1" s="105"/>
      <c r="O1" s="14" t="s">
        <v>5</v>
      </c>
      <c r="P1" s="105" t="s">
        <v>6</v>
      </c>
      <c r="Q1" s="105"/>
      <c r="R1" s="105"/>
      <c r="S1" s="14" t="s">
        <v>7</v>
      </c>
      <c r="T1" s="105" t="s">
        <v>8</v>
      </c>
      <c r="U1" s="105"/>
      <c r="V1" s="15" t="s">
        <v>8</v>
      </c>
      <c r="W1" s="15" t="s">
        <v>9</v>
      </c>
      <c r="X1" s="14" t="s">
        <v>10</v>
      </c>
      <c r="Y1" s="14" t="s">
        <v>11</v>
      </c>
      <c r="Z1" s="105" t="s">
        <v>12</v>
      </c>
      <c r="AA1" s="105"/>
      <c r="AB1" s="105"/>
      <c r="AC1" s="105" t="s">
        <v>13</v>
      </c>
      <c r="AD1" s="105"/>
      <c r="AE1" s="105"/>
      <c r="AF1" s="14" t="s">
        <v>14</v>
      </c>
      <c r="AG1" s="15" t="s">
        <v>15</v>
      </c>
      <c r="AH1" s="15" t="s">
        <v>16</v>
      </c>
      <c r="AI1" s="15" t="s">
        <v>17</v>
      </c>
      <c r="AJ1" s="15" t="s">
        <v>18</v>
      </c>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row>
    <row r="2" spans="1:100" s="8" customFormat="1" ht="120" x14ac:dyDescent="0.25">
      <c r="A2" s="1" t="s">
        <v>19</v>
      </c>
      <c r="B2" s="13" t="s">
        <v>20</v>
      </c>
      <c r="C2" s="21" t="s">
        <v>21</v>
      </c>
      <c r="D2" s="20" t="s">
        <v>22</v>
      </c>
      <c r="E2" s="20" t="s">
        <v>23</v>
      </c>
      <c r="F2" s="107"/>
      <c r="G2" s="16" t="s">
        <v>24</v>
      </c>
      <c r="H2" s="88" t="s">
        <v>401</v>
      </c>
      <c r="I2" s="17" t="s">
        <v>25</v>
      </c>
      <c r="J2" s="17" t="s">
        <v>26</v>
      </c>
      <c r="K2" s="17" t="s">
        <v>27</v>
      </c>
      <c r="L2" s="17" t="s">
        <v>28</v>
      </c>
      <c r="M2" s="17" t="s">
        <v>29</v>
      </c>
      <c r="N2" s="17" t="s">
        <v>30</v>
      </c>
      <c r="O2" s="17" t="s">
        <v>370</v>
      </c>
      <c r="P2" s="17" t="s">
        <v>28</v>
      </c>
      <c r="Q2" s="17" t="s">
        <v>31</v>
      </c>
      <c r="R2" s="17" t="s">
        <v>32</v>
      </c>
      <c r="S2" s="17" t="s">
        <v>28</v>
      </c>
      <c r="T2" s="17" t="s">
        <v>28</v>
      </c>
      <c r="U2" s="17" t="s">
        <v>33</v>
      </c>
      <c r="V2" s="18" t="s">
        <v>34</v>
      </c>
      <c r="W2" s="17" t="s">
        <v>35</v>
      </c>
      <c r="X2" s="17" t="s">
        <v>36</v>
      </c>
      <c r="Y2" s="17" t="s">
        <v>37</v>
      </c>
      <c r="Z2" s="17" t="s">
        <v>28</v>
      </c>
      <c r="AA2" s="17" t="s">
        <v>27</v>
      </c>
      <c r="AB2" s="17" t="s">
        <v>38</v>
      </c>
      <c r="AC2" s="17" t="s">
        <v>27</v>
      </c>
      <c r="AD2" s="17" t="s">
        <v>28</v>
      </c>
      <c r="AE2" s="17" t="s">
        <v>38</v>
      </c>
      <c r="AF2" s="17" t="s">
        <v>27</v>
      </c>
      <c r="AG2" s="17" t="s">
        <v>39</v>
      </c>
      <c r="AH2" s="17" t="s">
        <v>40</v>
      </c>
      <c r="AI2" s="19"/>
      <c r="AJ2" s="1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row>
    <row r="3" spans="1:100" s="7" customFormat="1" x14ac:dyDescent="0.25">
      <c r="A3" s="112" t="s">
        <v>41</v>
      </c>
      <c r="B3" s="24">
        <v>90832</v>
      </c>
      <c r="C3" s="25">
        <v>90832</v>
      </c>
      <c r="D3" s="26" t="s">
        <v>42</v>
      </c>
      <c r="E3" s="26" t="s">
        <v>43</v>
      </c>
      <c r="F3" s="27" t="s">
        <v>44</v>
      </c>
      <c r="G3" s="27" t="s">
        <v>44</v>
      </c>
      <c r="H3" s="78" t="s">
        <v>44</v>
      </c>
      <c r="I3" s="27" t="s">
        <v>44</v>
      </c>
      <c r="J3" s="27" t="s">
        <v>44</v>
      </c>
      <c r="K3" s="27" t="s">
        <v>44</v>
      </c>
      <c r="L3" s="27" t="s">
        <v>44</v>
      </c>
      <c r="M3" s="27" t="s">
        <v>44</v>
      </c>
      <c r="N3" s="27" t="s">
        <v>44</v>
      </c>
      <c r="O3" s="27" t="s">
        <v>44</v>
      </c>
      <c r="P3" s="27" t="s">
        <v>44</v>
      </c>
      <c r="Q3" s="27" t="s">
        <v>44</v>
      </c>
      <c r="R3" s="27" t="s">
        <v>44</v>
      </c>
      <c r="S3" s="27" t="s">
        <v>44</v>
      </c>
      <c r="T3" s="27" t="s">
        <v>44</v>
      </c>
      <c r="U3" s="27" t="s">
        <v>44</v>
      </c>
      <c r="V3" s="27" t="s">
        <v>44</v>
      </c>
      <c r="W3" s="27" t="s">
        <v>44</v>
      </c>
      <c r="X3" s="27" t="s">
        <v>44</v>
      </c>
      <c r="Y3" s="27" t="s">
        <v>44</v>
      </c>
      <c r="Z3" s="27" t="s">
        <v>44</v>
      </c>
      <c r="AA3" s="27" t="s">
        <v>44</v>
      </c>
      <c r="AB3" s="27" t="s">
        <v>44</v>
      </c>
      <c r="AC3" s="27" t="s">
        <v>44</v>
      </c>
      <c r="AD3" s="27" t="s">
        <v>44</v>
      </c>
      <c r="AE3" s="27" t="s">
        <v>44</v>
      </c>
      <c r="AF3" s="27" t="s">
        <v>44</v>
      </c>
      <c r="AG3" s="27" t="s">
        <v>44</v>
      </c>
      <c r="AH3" s="27" t="s">
        <v>44</v>
      </c>
      <c r="AI3" s="81" t="s">
        <v>44</v>
      </c>
      <c r="AJ3" s="23" t="s">
        <v>44</v>
      </c>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6"/>
      <c r="CL3" s="6"/>
      <c r="CM3" s="6"/>
      <c r="CN3" s="6"/>
      <c r="CO3" s="6"/>
      <c r="CP3" s="6"/>
      <c r="CQ3" s="6"/>
      <c r="CR3" s="6"/>
      <c r="CS3" s="6"/>
      <c r="CT3" s="6"/>
      <c r="CU3" s="6"/>
      <c r="CV3" s="6"/>
    </row>
    <row r="4" spans="1:100" s="7" customFormat="1" x14ac:dyDescent="0.25">
      <c r="A4" s="112"/>
      <c r="B4" s="24">
        <v>90834</v>
      </c>
      <c r="C4" s="25">
        <v>90834</v>
      </c>
      <c r="D4" s="26" t="s">
        <v>42</v>
      </c>
      <c r="E4" s="26" t="s">
        <v>45</v>
      </c>
      <c r="F4" s="27" t="s">
        <v>44</v>
      </c>
      <c r="G4" s="27" t="s">
        <v>44</v>
      </c>
      <c r="H4" s="78" t="s">
        <v>44</v>
      </c>
      <c r="I4" s="27" t="s">
        <v>44</v>
      </c>
      <c r="J4" s="27" t="s">
        <v>44</v>
      </c>
      <c r="K4" s="27" t="s">
        <v>44</v>
      </c>
      <c r="L4" s="27" t="s">
        <v>44</v>
      </c>
      <c r="M4" s="27" t="s">
        <v>44</v>
      </c>
      <c r="N4" s="27" t="s">
        <v>44</v>
      </c>
      <c r="O4" s="27" t="s">
        <v>44</v>
      </c>
      <c r="P4" s="27" t="s">
        <v>44</v>
      </c>
      <c r="Q4" s="27" t="s">
        <v>44</v>
      </c>
      <c r="R4" s="27" t="s">
        <v>44</v>
      </c>
      <c r="S4" s="27" t="s">
        <v>44</v>
      </c>
      <c r="T4" s="27" t="s">
        <v>44</v>
      </c>
      <c r="U4" s="27" t="s">
        <v>44</v>
      </c>
      <c r="V4" s="27" t="s">
        <v>44</v>
      </c>
      <c r="W4" s="27" t="s">
        <v>44</v>
      </c>
      <c r="X4" s="27" t="s">
        <v>44</v>
      </c>
      <c r="Y4" s="27" t="s">
        <v>44</v>
      </c>
      <c r="Z4" s="27" t="s">
        <v>44</v>
      </c>
      <c r="AA4" s="27" t="s">
        <v>44</v>
      </c>
      <c r="AB4" s="27" t="s">
        <v>44</v>
      </c>
      <c r="AC4" s="27" t="s">
        <v>44</v>
      </c>
      <c r="AD4" s="27" t="s">
        <v>44</v>
      </c>
      <c r="AE4" s="27" t="s">
        <v>44</v>
      </c>
      <c r="AF4" s="27" t="s">
        <v>44</v>
      </c>
      <c r="AG4" s="27" t="s">
        <v>44</v>
      </c>
      <c r="AH4" s="27" t="s">
        <v>44</v>
      </c>
      <c r="AI4" s="81" t="s">
        <v>44</v>
      </c>
      <c r="AJ4" s="23" t="s">
        <v>44</v>
      </c>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6"/>
      <c r="CL4" s="6"/>
      <c r="CM4" s="6"/>
      <c r="CN4" s="6"/>
      <c r="CO4" s="6"/>
      <c r="CP4" s="6"/>
      <c r="CQ4" s="6"/>
      <c r="CR4" s="6"/>
      <c r="CS4" s="6"/>
      <c r="CT4" s="6"/>
      <c r="CU4" s="6"/>
      <c r="CV4" s="6"/>
    </row>
    <row r="5" spans="1:100" s="7" customFormat="1" x14ac:dyDescent="0.25">
      <c r="A5" s="112"/>
      <c r="B5" s="24">
        <v>90837</v>
      </c>
      <c r="C5" s="25">
        <v>90837</v>
      </c>
      <c r="D5" s="26" t="s">
        <v>42</v>
      </c>
      <c r="E5" s="26" t="s">
        <v>46</v>
      </c>
      <c r="F5" s="27" t="s">
        <v>44</v>
      </c>
      <c r="G5" s="27" t="s">
        <v>44</v>
      </c>
      <c r="H5" s="78" t="s">
        <v>44</v>
      </c>
      <c r="I5" s="27" t="s">
        <v>44</v>
      </c>
      <c r="J5" s="27" t="s">
        <v>44</v>
      </c>
      <c r="K5" s="27" t="s">
        <v>44</v>
      </c>
      <c r="L5" s="27" t="s">
        <v>44</v>
      </c>
      <c r="M5" s="27" t="s">
        <v>44</v>
      </c>
      <c r="N5" s="27" t="s">
        <v>44</v>
      </c>
      <c r="O5" s="27" t="s">
        <v>44</v>
      </c>
      <c r="P5" s="27" t="s">
        <v>44</v>
      </c>
      <c r="Q5" s="27" t="s">
        <v>44</v>
      </c>
      <c r="R5" s="27" t="s">
        <v>44</v>
      </c>
      <c r="S5" s="27" t="s">
        <v>44</v>
      </c>
      <c r="T5" s="27" t="s">
        <v>44</v>
      </c>
      <c r="U5" s="27" t="s">
        <v>44</v>
      </c>
      <c r="V5" s="27" t="s">
        <v>44</v>
      </c>
      <c r="W5" s="27" t="s">
        <v>44</v>
      </c>
      <c r="X5" s="27" t="s">
        <v>44</v>
      </c>
      <c r="Y5" s="27" t="s">
        <v>44</v>
      </c>
      <c r="Z5" s="27" t="s">
        <v>44</v>
      </c>
      <c r="AA5" s="27" t="s">
        <v>44</v>
      </c>
      <c r="AB5" s="27" t="s">
        <v>44</v>
      </c>
      <c r="AC5" s="27" t="s">
        <v>44</v>
      </c>
      <c r="AD5" s="27" t="s">
        <v>44</v>
      </c>
      <c r="AE5" s="27" t="s">
        <v>44</v>
      </c>
      <c r="AF5" s="27" t="s">
        <v>44</v>
      </c>
      <c r="AG5" s="27" t="s">
        <v>44</v>
      </c>
      <c r="AH5" s="27" t="s">
        <v>44</v>
      </c>
      <c r="AI5" s="81" t="s">
        <v>44</v>
      </c>
      <c r="AJ5" s="23" t="s">
        <v>44</v>
      </c>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6"/>
      <c r="CL5" s="6"/>
      <c r="CM5" s="6"/>
      <c r="CN5" s="6"/>
      <c r="CO5" s="6"/>
      <c r="CP5" s="6"/>
      <c r="CQ5" s="6"/>
      <c r="CR5" s="6"/>
      <c r="CS5" s="6"/>
      <c r="CT5" s="6"/>
      <c r="CU5" s="6"/>
      <c r="CV5" s="6"/>
    </row>
    <row r="6" spans="1:100" s="7" customFormat="1" x14ac:dyDescent="0.25">
      <c r="A6" s="112"/>
      <c r="B6" s="24">
        <v>90846</v>
      </c>
      <c r="C6" s="25">
        <v>90846</v>
      </c>
      <c r="D6" s="26" t="s">
        <v>42</v>
      </c>
      <c r="E6" s="26" t="s">
        <v>47</v>
      </c>
      <c r="F6" s="27" t="s">
        <v>44</v>
      </c>
      <c r="G6" s="27" t="s">
        <v>44</v>
      </c>
      <c r="H6" s="78" t="s">
        <v>44</v>
      </c>
      <c r="I6" s="27" t="s">
        <v>44</v>
      </c>
      <c r="J6" s="27" t="s">
        <v>44</v>
      </c>
      <c r="K6" s="27" t="s">
        <v>44</v>
      </c>
      <c r="L6" s="27" t="s">
        <v>44</v>
      </c>
      <c r="M6" s="27" t="s">
        <v>44</v>
      </c>
      <c r="N6" s="27" t="s">
        <v>44</v>
      </c>
      <c r="O6" s="27" t="s">
        <v>44</v>
      </c>
      <c r="P6" s="27" t="s">
        <v>44</v>
      </c>
      <c r="Q6" s="27" t="s">
        <v>44</v>
      </c>
      <c r="R6" s="27" t="s">
        <v>44</v>
      </c>
      <c r="S6" s="27" t="s">
        <v>44</v>
      </c>
      <c r="T6" s="27" t="s">
        <v>44</v>
      </c>
      <c r="U6" s="27" t="s">
        <v>44</v>
      </c>
      <c r="V6" s="27" t="s">
        <v>44</v>
      </c>
      <c r="W6" s="27" t="s">
        <v>44</v>
      </c>
      <c r="X6" s="27" t="s">
        <v>44</v>
      </c>
      <c r="Y6" s="27" t="s">
        <v>44</v>
      </c>
      <c r="Z6" s="27" t="s">
        <v>44</v>
      </c>
      <c r="AA6" s="27" t="s">
        <v>44</v>
      </c>
      <c r="AB6" s="27" t="s">
        <v>44</v>
      </c>
      <c r="AC6" s="27" t="s">
        <v>44</v>
      </c>
      <c r="AD6" s="27" t="s">
        <v>44</v>
      </c>
      <c r="AE6" s="27" t="s">
        <v>44</v>
      </c>
      <c r="AF6" s="27" t="s">
        <v>44</v>
      </c>
      <c r="AG6" s="27" t="s">
        <v>44</v>
      </c>
      <c r="AH6" s="27" t="s">
        <v>44</v>
      </c>
      <c r="AI6" s="81" t="s">
        <v>44</v>
      </c>
      <c r="AJ6" s="23" t="s">
        <v>44</v>
      </c>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6"/>
      <c r="CL6" s="6"/>
      <c r="CM6" s="6"/>
      <c r="CN6" s="6"/>
      <c r="CO6" s="6"/>
      <c r="CP6" s="6"/>
      <c r="CQ6" s="6"/>
      <c r="CR6" s="6"/>
      <c r="CS6" s="6"/>
      <c r="CT6" s="6"/>
      <c r="CU6" s="6"/>
      <c r="CV6" s="6"/>
    </row>
    <row r="7" spans="1:100" s="7" customFormat="1" x14ac:dyDescent="0.25">
      <c r="A7" s="112"/>
      <c r="B7" s="24">
        <v>90847</v>
      </c>
      <c r="C7" s="25">
        <v>90847</v>
      </c>
      <c r="D7" s="26" t="s">
        <v>42</v>
      </c>
      <c r="E7" s="26" t="s">
        <v>48</v>
      </c>
      <c r="F7" s="27" t="s">
        <v>44</v>
      </c>
      <c r="G7" s="27" t="s">
        <v>44</v>
      </c>
      <c r="H7" s="78" t="s">
        <v>44</v>
      </c>
      <c r="I7" s="27" t="s">
        <v>44</v>
      </c>
      <c r="J7" s="27" t="s">
        <v>44</v>
      </c>
      <c r="K7" s="27" t="s">
        <v>44</v>
      </c>
      <c r="L7" s="27" t="s">
        <v>44</v>
      </c>
      <c r="M7" s="27" t="s">
        <v>44</v>
      </c>
      <c r="N7" s="27" t="s">
        <v>44</v>
      </c>
      <c r="O7" s="27" t="s">
        <v>44</v>
      </c>
      <c r="P7" s="27" t="s">
        <v>44</v>
      </c>
      <c r="Q7" s="27" t="s">
        <v>44</v>
      </c>
      <c r="R7" s="27" t="s">
        <v>44</v>
      </c>
      <c r="S7" s="27" t="s">
        <v>44</v>
      </c>
      <c r="T7" s="27" t="s">
        <v>44</v>
      </c>
      <c r="U7" s="27" t="s">
        <v>44</v>
      </c>
      <c r="V7" s="27" t="s">
        <v>44</v>
      </c>
      <c r="W7" s="27" t="s">
        <v>44</v>
      </c>
      <c r="X7" s="27" t="s">
        <v>44</v>
      </c>
      <c r="Y7" s="27" t="s">
        <v>44</v>
      </c>
      <c r="Z7" s="27" t="s">
        <v>44</v>
      </c>
      <c r="AA7" s="27" t="s">
        <v>44</v>
      </c>
      <c r="AB7" s="27" t="s">
        <v>44</v>
      </c>
      <c r="AC7" s="27" t="s">
        <v>44</v>
      </c>
      <c r="AD7" s="27" t="s">
        <v>44</v>
      </c>
      <c r="AE7" s="27" t="s">
        <v>44</v>
      </c>
      <c r="AF7" s="27" t="s">
        <v>44</v>
      </c>
      <c r="AG7" s="27" t="s">
        <v>44</v>
      </c>
      <c r="AH7" s="27" t="s">
        <v>44</v>
      </c>
      <c r="AI7" s="81" t="s">
        <v>44</v>
      </c>
      <c r="AJ7" s="23" t="s">
        <v>44</v>
      </c>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6"/>
      <c r="CL7" s="6"/>
      <c r="CM7" s="6"/>
      <c r="CN7" s="6"/>
      <c r="CO7" s="6"/>
      <c r="CP7" s="6"/>
      <c r="CQ7" s="6"/>
      <c r="CR7" s="6"/>
      <c r="CS7" s="6"/>
      <c r="CT7" s="6"/>
      <c r="CU7" s="6"/>
      <c r="CV7" s="6"/>
    </row>
    <row r="8" spans="1:100" s="7" customFormat="1" x14ac:dyDescent="0.25">
      <c r="A8" s="112"/>
      <c r="B8" s="24">
        <v>90853</v>
      </c>
      <c r="C8" s="25">
        <v>90853</v>
      </c>
      <c r="D8" s="26" t="s">
        <v>42</v>
      </c>
      <c r="E8" s="26" t="s">
        <v>49</v>
      </c>
      <c r="F8" s="27" t="s">
        <v>44</v>
      </c>
      <c r="G8" s="27" t="s">
        <v>44</v>
      </c>
      <c r="H8" s="78" t="s">
        <v>44</v>
      </c>
      <c r="I8" s="27" t="s">
        <v>44</v>
      </c>
      <c r="J8" s="27" t="s">
        <v>44</v>
      </c>
      <c r="K8" s="27" t="s">
        <v>44</v>
      </c>
      <c r="L8" s="27" t="s">
        <v>44</v>
      </c>
      <c r="M8" s="27" t="s">
        <v>44</v>
      </c>
      <c r="N8" s="27" t="s">
        <v>44</v>
      </c>
      <c r="O8" s="27" t="s">
        <v>44</v>
      </c>
      <c r="P8" s="27" t="s">
        <v>44</v>
      </c>
      <c r="Q8" s="27" t="s">
        <v>44</v>
      </c>
      <c r="R8" s="27" t="s">
        <v>44</v>
      </c>
      <c r="S8" s="27" t="s">
        <v>44</v>
      </c>
      <c r="T8" s="27" t="s">
        <v>44</v>
      </c>
      <c r="U8" s="27" t="s">
        <v>44</v>
      </c>
      <c r="V8" s="27" t="s">
        <v>44</v>
      </c>
      <c r="W8" s="27" t="s">
        <v>44</v>
      </c>
      <c r="X8" s="27" t="s">
        <v>44</v>
      </c>
      <c r="Y8" s="27" t="s">
        <v>44</v>
      </c>
      <c r="Z8" s="27" t="s">
        <v>44</v>
      </c>
      <c r="AA8" s="27" t="s">
        <v>44</v>
      </c>
      <c r="AB8" s="27" t="s">
        <v>44</v>
      </c>
      <c r="AC8" s="27" t="s">
        <v>44</v>
      </c>
      <c r="AD8" s="27" t="s">
        <v>44</v>
      </c>
      <c r="AE8" s="27" t="s">
        <v>44</v>
      </c>
      <c r="AF8" s="27" t="s">
        <v>44</v>
      </c>
      <c r="AG8" s="27" t="s">
        <v>44</v>
      </c>
      <c r="AH8" s="27" t="s">
        <v>44</v>
      </c>
      <c r="AI8" s="81" t="s">
        <v>44</v>
      </c>
      <c r="AJ8" s="23" t="s">
        <v>44</v>
      </c>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6"/>
      <c r="CL8" s="6"/>
      <c r="CM8" s="6"/>
      <c r="CN8" s="6"/>
      <c r="CO8" s="6"/>
      <c r="CP8" s="6"/>
      <c r="CQ8" s="6"/>
      <c r="CR8" s="6"/>
      <c r="CS8" s="6"/>
      <c r="CT8" s="6"/>
      <c r="CU8" s="6"/>
      <c r="CV8" s="6"/>
    </row>
    <row r="9" spans="1:100" s="7" customFormat="1" x14ac:dyDescent="0.25">
      <c r="A9" s="92" t="s">
        <v>50</v>
      </c>
      <c r="B9" s="31">
        <v>80100</v>
      </c>
      <c r="C9" s="31">
        <v>80100</v>
      </c>
      <c r="D9" s="26" t="s">
        <v>51</v>
      </c>
      <c r="E9" s="32" t="s">
        <v>52</v>
      </c>
      <c r="F9" s="12">
        <v>208</v>
      </c>
      <c r="G9" s="12">
        <f>I9*1.75</f>
        <v>101.92000000000002</v>
      </c>
      <c r="H9" s="12">
        <f>I9</f>
        <v>58.240000000000009</v>
      </c>
      <c r="I9" s="29">
        <f>Y9</f>
        <v>58.240000000000009</v>
      </c>
      <c r="J9" s="29">
        <f t="shared" ref="J9:J74" si="0">F9*0.65</f>
        <v>135.20000000000002</v>
      </c>
      <c r="K9" s="29">
        <f>(F9*0.28)*1.05</f>
        <v>61.152000000000015</v>
      </c>
      <c r="L9" s="29">
        <f t="shared" ref="L9:L74" si="1">F9*0.6245</f>
        <v>129.89600000000002</v>
      </c>
      <c r="M9" s="29">
        <f>Y9*0.95</f>
        <v>55.328000000000003</v>
      </c>
      <c r="N9" s="29">
        <f>Y9</f>
        <v>58.240000000000009</v>
      </c>
      <c r="O9" s="29">
        <f>L9</f>
        <v>129.89600000000002</v>
      </c>
      <c r="P9" s="29" t="str">
        <f>X9</f>
        <v>BREAK DOWN PANEL</v>
      </c>
      <c r="Q9" s="29">
        <f>Y9</f>
        <v>58.240000000000009</v>
      </c>
      <c r="R9" s="29" t="str">
        <f>X9</f>
        <v>BREAK DOWN PANEL</v>
      </c>
      <c r="S9" s="29">
        <f>Y9*1.3</f>
        <v>75.712000000000018</v>
      </c>
      <c r="T9" s="29">
        <f>F9*0.75</f>
        <v>156</v>
      </c>
      <c r="U9" s="29">
        <f>Y9</f>
        <v>58.240000000000009</v>
      </c>
      <c r="V9" s="29">
        <f>Y9</f>
        <v>58.240000000000009</v>
      </c>
      <c r="W9" s="29">
        <f>F9*0.26</f>
        <v>54.08</v>
      </c>
      <c r="X9" s="29" t="s">
        <v>54</v>
      </c>
      <c r="Y9" s="33">
        <f>F9*0.28</f>
        <v>58.240000000000009</v>
      </c>
      <c r="Z9" s="29">
        <f>F9*0.71</f>
        <v>147.68</v>
      </c>
      <c r="AA9" s="29">
        <f>Y9</f>
        <v>58.240000000000009</v>
      </c>
      <c r="AB9" s="33" t="str">
        <f>X9</f>
        <v>BREAK DOWN PANEL</v>
      </c>
      <c r="AC9" s="33">
        <f>Y9</f>
        <v>58.240000000000009</v>
      </c>
      <c r="AD9" s="33">
        <f>F9*0.65</f>
        <v>135.20000000000002</v>
      </c>
      <c r="AE9" s="29" t="s">
        <v>53</v>
      </c>
      <c r="AF9" s="27">
        <f>Y9</f>
        <v>58.240000000000009</v>
      </c>
      <c r="AG9" s="29" t="s">
        <v>53</v>
      </c>
      <c r="AH9" s="34">
        <f>((F9*0.75)*0.0963)+(F9*0.75)</f>
        <v>171.02279999999999</v>
      </c>
      <c r="AI9" s="28">
        <f>((F9*0.75)*0.0963)+(F9*0.75)</f>
        <v>171.02279999999999</v>
      </c>
      <c r="AJ9" s="29">
        <f>F9</f>
        <v>208</v>
      </c>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6"/>
      <c r="CL9" s="6"/>
      <c r="CM9" s="6"/>
      <c r="CN9" s="6"/>
      <c r="CO9" s="6"/>
      <c r="CP9" s="6"/>
      <c r="CQ9" s="6"/>
      <c r="CR9" s="6"/>
      <c r="CS9" s="6"/>
      <c r="CT9" s="6"/>
      <c r="CU9" s="6"/>
      <c r="CV9" s="6"/>
    </row>
    <row r="10" spans="1:100" s="7" customFormat="1" x14ac:dyDescent="0.25">
      <c r="A10" s="92"/>
      <c r="B10" s="31">
        <v>80127</v>
      </c>
      <c r="C10" s="31">
        <v>80127</v>
      </c>
      <c r="D10" s="26" t="s">
        <v>51</v>
      </c>
      <c r="E10" s="32" t="s">
        <v>55</v>
      </c>
      <c r="F10" s="12">
        <v>167</v>
      </c>
      <c r="G10" s="12">
        <f>I10*1.75</f>
        <v>81.830000000000013</v>
      </c>
      <c r="H10" s="12">
        <f t="shared" ref="H10:H19" si="2">I10</f>
        <v>46.760000000000005</v>
      </c>
      <c r="I10" s="29">
        <f t="shared" ref="I10:I75" si="3">Y10</f>
        <v>46.760000000000005</v>
      </c>
      <c r="J10" s="29">
        <f>F10*0.65</f>
        <v>108.55</v>
      </c>
      <c r="K10" s="29">
        <f t="shared" ref="K10:K73" si="4">(F10*0.28)*1.05</f>
        <v>49.098000000000006</v>
      </c>
      <c r="L10" s="29">
        <f t="shared" si="1"/>
        <v>104.29150000000001</v>
      </c>
      <c r="M10" s="29">
        <f t="shared" ref="M10:M75" si="5">Y10*0.95</f>
        <v>44.422000000000004</v>
      </c>
      <c r="N10" s="29">
        <f t="shared" ref="N10:N75" si="6">Y10</f>
        <v>46.760000000000005</v>
      </c>
      <c r="O10" s="29">
        <f t="shared" ref="O10:O75" si="7">L10</f>
        <v>104.29150000000001</v>
      </c>
      <c r="P10" s="29" t="str">
        <f>X10</f>
        <v>NONCOVERED</v>
      </c>
      <c r="Q10" s="29">
        <f t="shared" ref="Q10:Q75" si="8">Y10</f>
        <v>46.760000000000005</v>
      </c>
      <c r="R10" s="29" t="str">
        <f t="shared" ref="R10:R75" si="9">X10</f>
        <v>NONCOVERED</v>
      </c>
      <c r="S10" s="29">
        <f t="shared" ref="S10:S75" si="10">Y10*1.3</f>
        <v>60.788000000000011</v>
      </c>
      <c r="T10" s="29">
        <f t="shared" ref="T10:T74" si="11">F10*0.75</f>
        <v>125.25</v>
      </c>
      <c r="U10" s="29">
        <f t="shared" ref="U10:U75" si="12">Y10</f>
        <v>46.760000000000005</v>
      </c>
      <c r="V10" s="29">
        <f t="shared" ref="V10:V75" si="13">Y10</f>
        <v>46.760000000000005</v>
      </c>
      <c r="W10" s="29">
        <f t="shared" ref="W10:W75" si="14">F10*0.26</f>
        <v>43.42</v>
      </c>
      <c r="X10" s="29" t="s">
        <v>56</v>
      </c>
      <c r="Y10" s="33">
        <f t="shared" ref="Y10:Y73" si="15">F10*0.28</f>
        <v>46.760000000000005</v>
      </c>
      <c r="Z10" s="29">
        <f t="shared" ref="Z10:Z74" si="16">F10*0.71</f>
        <v>118.57</v>
      </c>
      <c r="AA10" s="29">
        <f t="shared" ref="AA10:AA75" si="17">Y10</f>
        <v>46.760000000000005</v>
      </c>
      <c r="AB10" s="33" t="str">
        <f t="shared" ref="AB10:AB75" si="18">X10</f>
        <v>NONCOVERED</v>
      </c>
      <c r="AC10" s="33">
        <f t="shared" ref="AC10:AC75" si="19">Y10</f>
        <v>46.760000000000005</v>
      </c>
      <c r="AD10" s="33">
        <f t="shared" ref="AD10:AD75" si="20">F10*0.65</f>
        <v>108.55</v>
      </c>
      <c r="AE10" s="29" t="s">
        <v>53</v>
      </c>
      <c r="AF10" s="27">
        <f t="shared" ref="AF10:AF75" si="21">Y10</f>
        <v>46.760000000000005</v>
      </c>
      <c r="AG10" s="29" t="s">
        <v>53</v>
      </c>
      <c r="AH10" s="34">
        <f t="shared" ref="AH10:AH47" si="22">((F10*0.75)*0.0963)+(F10*0.75)</f>
        <v>137.311575</v>
      </c>
      <c r="AI10" s="28">
        <f t="shared" ref="AI10:AI75" si="23">((F10*0.75)*0.0963)+(F10*0.75)</f>
        <v>137.311575</v>
      </c>
      <c r="AJ10" s="29">
        <f t="shared" ref="AJ10:AJ75" si="24">F10</f>
        <v>167</v>
      </c>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6"/>
      <c r="CL10" s="6"/>
      <c r="CM10" s="6"/>
      <c r="CN10" s="6"/>
      <c r="CO10" s="6"/>
      <c r="CP10" s="6"/>
      <c r="CQ10" s="6"/>
      <c r="CR10" s="6"/>
      <c r="CS10" s="6"/>
      <c r="CT10" s="6"/>
      <c r="CU10" s="6"/>
      <c r="CV10" s="6"/>
    </row>
    <row r="11" spans="1:100" s="7" customFormat="1" x14ac:dyDescent="0.25">
      <c r="A11" s="92"/>
      <c r="B11" s="31">
        <v>80155</v>
      </c>
      <c r="C11" s="31">
        <v>80155</v>
      </c>
      <c r="D11" s="26" t="s">
        <v>51</v>
      </c>
      <c r="E11" s="32" t="s">
        <v>57</v>
      </c>
      <c r="F11" s="12">
        <v>114</v>
      </c>
      <c r="G11" s="12">
        <f>I11*1.75</f>
        <v>55.86</v>
      </c>
      <c r="H11" s="12">
        <f t="shared" si="2"/>
        <v>31.92</v>
      </c>
      <c r="I11" s="29">
        <f t="shared" si="3"/>
        <v>31.92</v>
      </c>
      <c r="J11" s="29">
        <f t="shared" si="0"/>
        <v>74.100000000000009</v>
      </c>
      <c r="K11" s="29">
        <f t="shared" si="4"/>
        <v>33.516000000000005</v>
      </c>
      <c r="L11" s="29">
        <f t="shared" si="1"/>
        <v>71.193000000000012</v>
      </c>
      <c r="M11" s="29">
        <f t="shared" si="5"/>
        <v>30.324000000000002</v>
      </c>
      <c r="N11" s="29">
        <f t="shared" si="6"/>
        <v>31.92</v>
      </c>
      <c r="O11" s="29">
        <f t="shared" si="7"/>
        <v>71.193000000000012</v>
      </c>
      <c r="P11" s="29">
        <f>X11*1.05</f>
        <v>11.025</v>
      </c>
      <c r="Q11" s="29">
        <f t="shared" si="8"/>
        <v>31.92</v>
      </c>
      <c r="R11" s="29">
        <f t="shared" si="9"/>
        <v>10.5</v>
      </c>
      <c r="S11" s="29">
        <f t="shared" si="10"/>
        <v>41.496000000000002</v>
      </c>
      <c r="T11" s="29">
        <f t="shared" si="11"/>
        <v>85.5</v>
      </c>
      <c r="U11" s="29">
        <f t="shared" si="12"/>
        <v>31.92</v>
      </c>
      <c r="V11" s="29">
        <f t="shared" si="13"/>
        <v>31.92</v>
      </c>
      <c r="W11" s="29">
        <f t="shared" si="14"/>
        <v>29.64</v>
      </c>
      <c r="X11" s="29">
        <v>10.5</v>
      </c>
      <c r="Y11" s="33">
        <f t="shared" si="15"/>
        <v>31.92</v>
      </c>
      <c r="Z11" s="29">
        <f t="shared" si="16"/>
        <v>80.94</v>
      </c>
      <c r="AA11" s="29">
        <f t="shared" si="17"/>
        <v>31.92</v>
      </c>
      <c r="AB11" s="33">
        <f t="shared" si="18"/>
        <v>10.5</v>
      </c>
      <c r="AC11" s="33">
        <f t="shared" si="19"/>
        <v>31.92</v>
      </c>
      <c r="AD11" s="33">
        <f t="shared" si="20"/>
        <v>74.100000000000009</v>
      </c>
      <c r="AE11" s="29" t="s">
        <v>53</v>
      </c>
      <c r="AF11" s="27">
        <f t="shared" si="21"/>
        <v>31.92</v>
      </c>
      <c r="AG11" s="29" t="s">
        <v>53</v>
      </c>
      <c r="AH11" s="34">
        <f t="shared" si="22"/>
        <v>93.733649999999997</v>
      </c>
      <c r="AI11" s="28">
        <f t="shared" si="23"/>
        <v>93.733649999999997</v>
      </c>
      <c r="AJ11" s="29">
        <f t="shared" si="24"/>
        <v>114</v>
      </c>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6"/>
      <c r="CL11" s="6"/>
      <c r="CM11" s="6"/>
      <c r="CN11" s="6"/>
      <c r="CO11" s="6"/>
      <c r="CP11" s="6"/>
      <c r="CQ11" s="6"/>
      <c r="CR11" s="6"/>
      <c r="CS11" s="6"/>
      <c r="CT11" s="6"/>
      <c r="CU11" s="6"/>
      <c r="CV11" s="6"/>
    </row>
    <row r="12" spans="1:100" s="7" customFormat="1" x14ac:dyDescent="0.25">
      <c r="A12" s="92"/>
      <c r="B12" s="31">
        <v>80280</v>
      </c>
      <c r="C12" s="31">
        <v>80280</v>
      </c>
      <c r="D12" s="26" t="s">
        <v>51</v>
      </c>
      <c r="E12" s="32" t="s">
        <v>58</v>
      </c>
      <c r="F12" s="12">
        <v>96</v>
      </c>
      <c r="G12" s="12">
        <f t="shared" ref="G12:G75" si="25">I12*1.75</f>
        <v>47.040000000000006</v>
      </c>
      <c r="H12" s="12">
        <f t="shared" si="2"/>
        <v>26.880000000000003</v>
      </c>
      <c r="I12" s="29">
        <f t="shared" si="3"/>
        <v>26.880000000000003</v>
      </c>
      <c r="J12" s="29">
        <f t="shared" si="0"/>
        <v>62.400000000000006</v>
      </c>
      <c r="K12" s="29">
        <f t="shared" si="4"/>
        <v>28.224000000000004</v>
      </c>
      <c r="L12" s="29">
        <f t="shared" si="1"/>
        <v>59.952000000000005</v>
      </c>
      <c r="M12" s="29">
        <f t="shared" si="5"/>
        <v>25.536000000000001</v>
      </c>
      <c r="N12" s="29">
        <f t="shared" si="6"/>
        <v>26.880000000000003</v>
      </c>
      <c r="O12" s="29">
        <f t="shared" si="7"/>
        <v>59.952000000000005</v>
      </c>
      <c r="P12" s="29">
        <f>X12*1.05</f>
        <v>11.140499999999999</v>
      </c>
      <c r="Q12" s="29">
        <f t="shared" si="8"/>
        <v>26.880000000000003</v>
      </c>
      <c r="R12" s="29">
        <f t="shared" si="9"/>
        <v>10.61</v>
      </c>
      <c r="S12" s="29">
        <f t="shared" si="10"/>
        <v>34.944000000000003</v>
      </c>
      <c r="T12" s="29">
        <f t="shared" si="11"/>
        <v>72</v>
      </c>
      <c r="U12" s="29">
        <f t="shared" si="12"/>
        <v>26.880000000000003</v>
      </c>
      <c r="V12" s="29">
        <f t="shared" si="13"/>
        <v>26.880000000000003</v>
      </c>
      <c r="W12" s="29">
        <f t="shared" si="14"/>
        <v>24.96</v>
      </c>
      <c r="X12" s="29">
        <v>10.61</v>
      </c>
      <c r="Y12" s="33">
        <f t="shared" si="15"/>
        <v>26.880000000000003</v>
      </c>
      <c r="Z12" s="29">
        <f t="shared" si="16"/>
        <v>68.16</v>
      </c>
      <c r="AA12" s="29">
        <f t="shared" si="17"/>
        <v>26.880000000000003</v>
      </c>
      <c r="AB12" s="33">
        <f t="shared" si="18"/>
        <v>10.61</v>
      </c>
      <c r="AC12" s="33">
        <f t="shared" si="19"/>
        <v>26.880000000000003</v>
      </c>
      <c r="AD12" s="33">
        <f t="shared" si="20"/>
        <v>62.400000000000006</v>
      </c>
      <c r="AE12" s="29" t="s">
        <v>53</v>
      </c>
      <c r="AF12" s="27">
        <f t="shared" si="21"/>
        <v>26.880000000000003</v>
      </c>
      <c r="AG12" s="29" t="s">
        <v>53</v>
      </c>
      <c r="AH12" s="34">
        <f t="shared" si="22"/>
        <v>78.933599999999998</v>
      </c>
      <c r="AI12" s="28">
        <f t="shared" si="23"/>
        <v>78.933599999999998</v>
      </c>
      <c r="AJ12" s="29">
        <f t="shared" si="24"/>
        <v>96</v>
      </c>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6"/>
      <c r="CL12" s="6"/>
      <c r="CM12" s="6"/>
      <c r="CN12" s="6"/>
      <c r="CO12" s="6"/>
      <c r="CP12" s="6"/>
      <c r="CQ12" s="6"/>
      <c r="CR12" s="6"/>
      <c r="CS12" s="6"/>
      <c r="CT12" s="6"/>
      <c r="CU12" s="6"/>
      <c r="CV12" s="6"/>
    </row>
    <row r="13" spans="1:100" s="7" customFormat="1" x14ac:dyDescent="0.25">
      <c r="A13" s="92"/>
      <c r="B13" s="31">
        <v>80591</v>
      </c>
      <c r="C13" s="31">
        <v>80591</v>
      </c>
      <c r="D13" s="26" t="s">
        <v>51</v>
      </c>
      <c r="E13" s="32" t="s">
        <v>59</v>
      </c>
      <c r="F13" s="12">
        <v>146</v>
      </c>
      <c r="G13" s="12">
        <f t="shared" si="25"/>
        <v>71.540000000000006</v>
      </c>
      <c r="H13" s="12">
        <f t="shared" si="2"/>
        <v>40.880000000000003</v>
      </c>
      <c r="I13" s="29">
        <f t="shared" si="3"/>
        <v>40.880000000000003</v>
      </c>
      <c r="J13" s="29">
        <f t="shared" si="0"/>
        <v>94.9</v>
      </c>
      <c r="K13" s="29">
        <f t="shared" si="4"/>
        <v>42.924000000000007</v>
      </c>
      <c r="L13" s="29">
        <f t="shared" si="1"/>
        <v>91.177000000000007</v>
      </c>
      <c r="M13" s="29">
        <f t="shared" si="5"/>
        <v>38.835999999999999</v>
      </c>
      <c r="N13" s="29">
        <f t="shared" si="6"/>
        <v>40.880000000000003</v>
      </c>
      <c r="O13" s="29">
        <f t="shared" si="7"/>
        <v>91.177000000000007</v>
      </c>
      <c r="P13" s="29" t="str">
        <f t="shared" ref="P13:P75" si="26">X13</f>
        <v>Medicaid APG</v>
      </c>
      <c r="Q13" s="29">
        <f t="shared" si="8"/>
        <v>40.880000000000003</v>
      </c>
      <c r="R13" s="29" t="str">
        <f t="shared" si="9"/>
        <v>Medicaid APG</v>
      </c>
      <c r="S13" s="29">
        <f t="shared" si="10"/>
        <v>53.144000000000005</v>
      </c>
      <c r="T13" s="29">
        <f>F13*0.75</f>
        <v>109.5</v>
      </c>
      <c r="U13" s="29">
        <f t="shared" si="12"/>
        <v>40.880000000000003</v>
      </c>
      <c r="V13" s="29">
        <f t="shared" si="13"/>
        <v>40.880000000000003</v>
      </c>
      <c r="W13" s="29">
        <f t="shared" si="14"/>
        <v>37.96</v>
      </c>
      <c r="X13" s="29" t="s">
        <v>53</v>
      </c>
      <c r="Y13" s="33">
        <f t="shared" si="15"/>
        <v>40.880000000000003</v>
      </c>
      <c r="Z13" s="29">
        <f t="shared" si="16"/>
        <v>103.66</v>
      </c>
      <c r="AA13" s="29">
        <f t="shared" si="17"/>
        <v>40.880000000000003</v>
      </c>
      <c r="AB13" s="33" t="str">
        <f t="shared" si="18"/>
        <v>Medicaid APG</v>
      </c>
      <c r="AC13" s="33">
        <f t="shared" si="19"/>
        <v>40.880000000000003</v>
      </c>
      <c r="AD13" s="33">
        <f t="shared" si="20"/>
        <v>94.9</v>
      </c>
      <c r="AE13" s="29" t="s">
        <v>53</v>
      </c>
      <c r="AF13" s="27">
        <f t="shared" si="21"/>
        <v>40.880000000000003</v>
      </c>
      <c r="AG13" s="29" t="s">
        <v>53</v>
      </c>
      <c r="AH13" s="34">
        <f t="shared" si="22"/>
        <v>120.04485</v>
      </c>
      <c r="AI13" s="28">
        <f t="shared" si="23"/>
        <v>120.04485</v>
      </c>
      <c r="AJ13" s="29">
        <f t="shared" si="24"/>
        <v>146</v>
      </c>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6"/>
      <c r="CL13" s="6"/>
      <c r="CM13" s="6"/>
      <c r="CN13" s="6"/>
      <c r="CO13" s="6"/>
      <c r="CP13" s="6"/>
      <c r="CQ13" s="6"/>
      <c r="CR13" s="6"/>
      <c r="CS13" s="6"/>
      <c r="CT13" s="6"/>
      <c r="CU13" s="6"/>
      <c r="CV13" s="6"/>
    </row>
    <row r="14" spans="1:100" s="7" customFormat="1" x14ac:dyDescent="0.25">
      <c r="A14" s="92"/>
      <c r="B14" s="31">
        <v>80879</v>
      </c>
      <c r="C14" s="31">
        <v>80879</v>
      </c>
      <c r="D14" s="26" t="s">
        <v>51</v>
      </c>
      <c r="E14" s="32" t="s">
        <v>60</v>
      </c>
      <c r="F14" s="12">
        <v>88</v>
      </c>
      <c r="G14" s="12">
        <f t="shared" si="25"/>
        <v>43.120000000000005</v>
      </c>
      <c r="H14" s="12">
        <f t="shared" si="2"/>
        <v>24.64</v>
      </c>
      <c r="I14" s="29">
        <f t="shared" si="3"/>
        <v>24.64</v>
      </c>
      <c r="J14" s="29">
        <f t="shared" si="0"/>
        <v>57.2</v>
      </c>
      <c r="K14" s="29">
        <f t="shared" si="4"/>
        <v>25.872000000000003</v>
      </c>
      <c r="L14" s="29">
        <f t="shared" si="1"/>
        <v>54.956000000000003</v>
      </c>
      <c r="M14" s="29">
        <f t="shared" si="5"/>
        <v>23.407999999999998</v>
      </c>
      <c r="N14" s="29">
        <f t="shared" si="6"/>
        <v>24.64</v>
      </c>
      <c r="O14" s="29">
        <f t="shared" si="7"/>
        <v>54.956000000000003</v>
      </c>
      <c r="P14" s="29" t="str">
        <f t="shared" si="26"/>
        <v>Medicaid APG</v>
      </c>
      <c r="Q14" s="29">
        <f t="shared" si="8"/>
        <v>24.64</v>
      </c>
      <c r="R14" s="29" t="str">
        <f t="shared" si="9"/>
        <v>Medicaid APG</v>
      </c>
      <c r="S14" s="29">
        <f t="shared" si="10"/>
        <v>32.032000000000004</v>
      </c>
      <c r="T14" s="29">
        <f t="shared" si="11"/>
        <v>66</v>
      </c>
      <c r="U14" s="29">
        <f t="shared" si="12"/>
        <v>24.64</v>
      </c>
      <c r="V14" s="29">
        <f t="shared" si="13"/>
        <v>24.64</v>
      </c>
      <c r="W14" s="29">
        <f t="shared" si="14"/>
        <v>22.880000000000003</v>
      </c>
      <c r="X14" s="29" t="s">
        <v>53</v>
      </c>
      <c r="Y14" s="33">
        <f t="shared" si="15"/>
        <v>24.64</v>
      </c>
      <c r="Z14" s="29">
        <f t="shared" si="16"/>
        <v>62.48</v>
      </c>
      <c r="AA14" s="29">
        <f t="shared" si="17"/>
        <v>24.64</v>
      </c>
      <c r="AB14" s="33" t="str">
        <f t="shared" si="18"/>
        <v>Medicaid APG</v>
      </c>
      <c r="AC14" s="33">
        <f t="shared" si="19"/>
        <v>24.64</v>
      </c>
      <c r="AD14" s="33">
        <f t="shared" si="20"/>
        <v>57.2</v>
      </c>
      <c r="AE14" s="29" t="s">
        <v>53</v>
      </c>
      <c r="AF14" s="27">
        <f t="shared" si="21"/>
        <v>24.64</v>
      </c>
      <c r="AG14" s="29" t="s">
        <v>53</v>
      </c>
      <c r="AH14" s="34">
        <f t="shared" si="22"/>
        <v>72.355800000000002</v>
      </c>
      <c r="AI14" s="28">
        <f t="shared" si="23"/>
        <v>72.355800000000002</v>
      </c>
      <c r="AJ14" s="29">
        <f t="shared" si="24"/>
        <v>88</v>
      </c>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6"/>
      <c r="CL14" s="6"/>
      <c r="CM14" s="6"/>
      <c r="CN14" s="6"/>
      <c r="CO14" s="6"/>
      <c r="CP14" s="6"/>
      <c r="CQ14" s="6"/>
      <c r="CR14" s="6"/>
      <c r="CS14" s="6"/>
      <c r="CT14" s="6"/>
      <c r="CU14" s="6"/>
      <c r="CV14" s="6"/>
    </row>
    <row r="15" spans="1:100" s="7" customFormat="1" x14ac:dyDescent="0.25">
      <c r="A15" s="92"/>
      <c r="B15" s="31">
        <v>81069</v>
      </c>
      <c r="C15" s="31">
        <v>81069</v>
      </c>
      <c r="D15" s="26" t="s">
        <v>51</v>
      </c>
      <c r="E15" s="32" t="s">
        <v>61</v>
      </c>
      <c r="F15" s="12">
        <v>120</v>
      </c>
      <c r="G15" s="12">
        <f t="shared" si="25"/>
        <v>58.800000000000004</v>
      </c>
      <c r="H15" s="12">
        <f t="shared" si="2"/>
        <v>33.6</v>
      </c>
      <c r="I15" s="29">
        <f t="shared" si="3"/>
        <v>33.6</v>
      </c>
      <c r="J15" s="29">
        <f t="shared" si="0"/>
        <v>78</v>
      </c>
      <c r="K15" s="29">
        <f t="shared" si="4"/>
        <v>35.28</v>
      </c>
      <c r="L15" s="29">
        <f t="shared" si="1"/>
        <v>74.940000000000012</v>
      </c>
      <c r="M15" s="29">
        <f t="shared" si="5"/>
        <v>31.919999999999998</v>
      </c>
      <c r="N15" s="29">
        <f t="shared" si="6"/>
        <v>33.6</v>
      </c>
      <c r="O15" s="29">
        <f t="shared" si="7"/>
        <v>74.940000000000012</v>
      </c>
      <c r="P15" s="29" t="str">
        <f t="shared" si="26"/>
        <v>Medicaid APG</v>
      </c>
      <c r="Q15" s="29">
        <f t="shared" si="8"/>
        <v>33.6</v>
      </c>
      <c r="R15" s="29" t="str">
        <f t="shared" si="9"/>
        <v>Medicaid APG</v>
      </c>
      <c r="S15" s="29">
        <f t="shared" si="10"/>
        <v>43.680000000000007</v>
      </c>
      <c r="T15" s="29">
        <f t="shared" si="11"/>
        <v>90</v>
      </c>
      <c r="U15" s="29">
        <f t="shared" si="12"/>
        <v>33.6</v>
      </c>
      <c r="V15" s="29">
        <f t="shared" si="13"/>
        <v>33.6</v>
      </c>
      <c r="W15" s="29">
        <f t="shared" si="14"/>
        <v>31.200000000000003</v>
      </c>
      <c r="X15" s="29" t="s">
        <v>53</v>
      </c>
      <c r="Y15" s="33">
        <f t="shared" si="15"/>
        <v>33.6</v>
      </c>
      <c r="Z15" s="29">
        <f t="shared" si="16"/>
        <v>85.199999999999989</v>
      </c>
      <c r="AA15" s="29">
        <f t="shared" si="17"/>
        <v>33.6</v>
      </c>
      <c r="AB15" s="33" t="str">
        <f t="shared" si="18"/>
        <v>Medicaid APG</v>
      </c>
      <c r="AC15" s="33">
        <f t="shared" si="19"/>
        <v>33.6</v>
      </c>
      <c r="AD15" s="33">
        <f t="shared" si="20"/>
        <v>78</v>
      </c>
      <c r="AE15" s="29" t="s">
        <v>53</v>
      </c>
      <c r="AF15" s="27">
        <f t="shared" si="21"/>
        <v>33.6</v>
      </c>
      <c r="AG15" s="29" t="s">
        <v>53</v>
      </c>
      <c r="AH15" s="34">
        <f t="shared" si="22"/>
        <v>98.667000000000002</v>
      </c>
      <c r="AI15" s="28">
        <f t="shared" si="23"/>
        <v>98.667000000000002</v>
      </c>
      <c r="AJ15" s="29">
        <f t="shared" si="24"/>
        <v>120</v>
      </c>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6"/>
      <c r="CL15" s="6"/>
      <c r="CM15" s="6"/>
      <c r="CN15" s="6"/>
      <c r="CO15" s="6"/>
      <c r="CP15" s="6"/>
      <c r="CQ15" s="6"/>
      <c r="CR15" s="6"/>
      <c r="CS15" s="6"/>
      <c r="CT15" s="6"/>
      <c r="CU15" s="6"/>
      <c r="CV15" s="6"/>
    </row>
    <row r="16" spans="1:100" s="7" customFormat="1" x14ac:dyDescent="0.25">
      <c r="A16" s="92"/>
      <c r="B16" s="31">
        <v>81170</v>
      </c>
      <c r="C16" s="31">
        <v>81170</v>
      </c>
      <c r="D16" s="26" t="s">
        <v>51</v>
      </c>
      <c r="E16" s="32" t="s">
        <v>62</v>
      </c>
      <c r="F16" s="12">
        <v>147</v>
      </c>
      <c r="G16" s="12">
        <f t="shared" si="25"/>
        <v>72.03</v>
      </c>
      <c r="H16" s="12">
        <f t="shared" si="2"/>
        <v>41.160000000000004</v>
      </c>
      <c r="I16" s="29">
        <f t="shared" si="3"/>
        <v>41.160000000000004</v>
      </c>
      <c r="J16" s="29">
        <f t="shared" si="0"/>
        <v>95.55</v>
      </c>
      <c r="K16" s="29">
        <f t="shared" si="4"/>
        <v>43.218000000000004</v>
      </c>
      <c r="L16" s="29">
        <f t="shared" si="1"/>
        <v>91.801500000000004</v>
      </c>
      <c r="M16" s="29">
        <f t="shared" si="5"/>
        <v>39.102000000000004</v>
      </c>
      <c r="N16" s="29">
        <f t="shared" si="6"/>
        <v>41.160000000000004</v>
      </c>
      <c r="O16" s="29">
        <f t="shared" si="7"/>
        <v>91.801500000000004</v>
      </c>
      <c r="P16" s="29">
        <f>X16*1.05</f>
        <v>209.67449999999999</v>
      </c>
      <c r="Q16" s="29">
        <f t="shared" si="8"/>
        <v>41.160000000000004</v>
      </c>
      <c r="R16" s="29">
        <f t="shared" si="9"/>
        <v>199.69</v>
      </c>
      <c r="S16" s="29">
        <f t="shared" si="10"/>
        <v>53.50800000000001</v>
      </c>
      <c r="T16" s="29">
        <f t="shared" si="11"/>
        <v>110.25</v>
      </c>
      <c r="U16" s="29">
        <f t="shared" si="12"/>
        <v>41.160000000000004</v>
      </c>
      <c r="V16" s="29">
        <f t="shared" si="13"/>
        <v>41.160000000000004</v>
      </c>
      <c r="W16" s="29">
        <f t="shared" si="14"/>
        <v>38.22</v>
      </c>
      <c r="X16" s="29">
        <v>199.69</v>
      </c>
      <c r="Y16" s="33">
        <f t="shared" si="15"/>
        <v>41.160000000000004</v>
      </c>
      <c r="Z16" s="29">
        <f t="shared" si="16"/>
        <v>104.36999999999999</v>
      </c>
      <c r="AA16" s="29">
        <f t="shared" si="17"/>
        <v>41.160000000000004</v>
      </c>
      <c r="AB16" s="33">
        <f t="shared" si="18"/>
        <v>199.69</v>
      </c>
      <c r="AC16" s="33">
        <f t="shared" si="19"/>
        <v>41.160000000000004</v>
      </c>
      <c r="AD16" s="33">
        <f t="shared" si="20"/>
        <v>95.55</v>
      </c>
      <c r="AE16" s="29" t="s">
        <v>53</v>
      </c>
      <c r="AF16" s="27">
        <f t="shared" si="21"/>
        <v>41.160000000000004</v>
      </c>
      <c r="AG16" s="29" t="s">
        <v>53</v>
      </c>
      <c r="AH16" s="34">
        <f t="shared" si="22"/>
        <v>120.867075</v>
      </c>
      <c r="AI16" s="28">
        <f t="shared" si="23"/>
        <v>120.867075</v>
      </c>
      <c r="AJ16" s="29">
        <f t="shared" si="24"/>
        <v>147</v>
      </c>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6"/>
      <c r="CL16" s="6"/>
      <c r="CM16" s="6"/>
      <c r="CN16" s="6"/>
      <c r="CO16" s="6"/>
      <c r="CP16" s="6"/>
      <c r="CQ16" s="6"/>
      <c r="CR16" s="6"/>
      <c r="CS16" s="6"/>
      <c r="CT16" s="6"/>
      <c r="CU16" s="6"/>
      <c r="CV16" s="6"/>
    </row>
    <row r="17" spans="1:100" s="7" customFormat="1" x14ac:dyDescent="0.25">
      <c r="A17" s="92"/>
      <c r="B17" s="31">
        <v>81679</v>
      </c>
      <c r="C17" s="31">
        <v>81679</v>
      </c>
      <c r="D17" s="26" t="s">
        <v>51</v>
      </c>
      <c r="E17" s="32" t="s">
        <v>63</v>
      </c>
      <c r="F17" s="12">
        <v>377</v>
      </c>
      <c r="G17" s="12">
        <f t="shared" si="25"/>
        <v>184.73000000000002</v>
      </c>
      <c r="H17" s="12">
        <f t="shared" si="2"/>
        <v>105.56000000000002</v>
      </c>
      <c r="I17" s="29">
        <f t="shared" si="3"/>
        <v>105.56000000000002</v>
      </c>
      <c r="J17" s="29">
        <f t="shared" si="0"/>
        <v>245.05</v>
      </c>
      <c r="K17" s="29">
        <f t="shared" si="4"/>
        <v>110.83800000000002</v>
      </c>
      <c r="L17" s="29">
        <f t="shared" si="1"/>
        <v>235.43650000000002</v>
      </c>
      <c r="M17" s="29">
        <f t="shared" si="5"/>
        <v>100.28200000000001</v>
      </c>
      <c r="N17" s="29">
        <f t="shared" si="6"/>
        <v>105.56000000000002</v>
      </c>
      <c r="O17" s="29">
        <f t="shared" si="7"/>
        <v>235.43650000000002</v>
      </c>
      <c r="P17" s="29" t="str">
        <f t="shared" si="26"/>
        <v>Medicaid APG</v>
      </c>
      <c r="Q17" s="29">
        <f t="shared" si="8"/>
        <v>105.56000000000002</v>
      </c>
      <c r="R17" s="29" t="str">
        <f t="shared" si="9"/>
        <v>Medicaid APG</v>
      </c>
      <c r="S17" s="29">
        <f t="shared" si="10"/>
        <v>137.22800000000004</v>
      </c>
      <c r="T17" s="29">
        <f t="shared" si="11"/>
        <v>282.75</v>
      </c>
      <c r="U17" s="29">
        <f t="shared" si="12"/>
        <v>105.56000000000002</v>
      </c>
      <c r="V17" s="29">
        <f t="shared" si="13"/>
        <v>105.56000000000002</v>
      </c>
      <c r="W17" s="29">
        <f t="shared" si="14"/>
        <v>98.02000000000001</v>
      </c>
      <c r="X17" s="29" t="s">
        <v>53</v>
      </c>
      <c r="Y17" s="33">
        <f t="shared" si="15"/>
        <v>105.56000000000002</v>
      </c>
      <c r="Z17" s="29">
        <f t="shared" si="16"/>
        <v>267.66999999999996</v>
      </c>
      <c r="AA17" s="29">
        <f t="shared" si="17"/>
        <v>105.56000000000002</v>
      </c>
      <c r="AB17" s="33" t="str">
        <f t="shared" si="18"/>
        <v>Medicaid APG</v>
      </c>
      <c r="AC17" s="33">
        <f t="shared" si="19"/>
        <v>105.56000000000002</v>
      </c>
      <c r="AD17" s="33">
        <f t="shared" si="20"/>
        <v>245.05</v>
      </c>
      <c r="AE17" s="29" t="s">
        <v>53</v>
      </c>
      <c r="AF17" s="27">
        <f t="shared" si="21"/>
        <v>105.56000000000002</v>
      </c>
      <c r="AG17" s="29" t="s">
        <v>53</v>
      </c>
      <c r="AH17" s="34">
        <f t="shared" si="22"/>
        <v>309.97882500000003</v>
      </c>
      <c r="AI17" s="28">
        <f t="shared" si="23"/>
        <v>309.97882500000003</v>
      </c>
      <c r="AJ17" s="29">
        <f t="shared" si="24"/>
        <v>377</v>
      </c>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6"/>
      <c r="CL17" s="6"/>
      <c r="CM17" s="6"/>
      <c r="CN17" s="6"/>
      <c r="CO17" s="6"/>
      <c r="CP17" s="6"/>
      <c r="CQ17" s="6"/>
      <c r="CR17" s="6"/>
      <c r="CS17" s="6"/>
      <c r="CT17" s="6"/>
      <c r="CU17" s="6"/>
      <c r="CV17" s="6"/>
    </row>
    <row r="18" spans="1:100" s="7" customFormat="1" x14ac:dyDescent="0.25">
      <c r="A18" s="92"/>
      <c r="B18" s="31">
        <v>81874</v>
      </c>
      <c r="C18" s="31">
        <v>81874</v>
      </c>
      <c r="D18" s="26" t="s">
        <v>51</v>
      </c>
      <c r="E18" s="32" t="s">
        <v>64</v>
      </c>
      <c r="F18" s="12">
        <v>483</v>
      </c>
      <c r="G18" s="12">
        <f t="shared" si="25"/>
        <v>236.67000000000002</v>
      </c>
      <c r="H18" s="12">
        <f t="shared" si="2"/>
        <v>135.24</v>
      </c>
      <c r="I18" s="29">
        <f t="shared" si="3"/>
        <v>135.24</v>
      </c>
      <c r="J18" s="29">
        <f t="shared" si="0"/>
        <v>313.95</v>
      </c>
      <c r="K18" s="29">
        <f t="shared" si="4"/>
        <v>142.00200000000001</v>
      </c>
      <c r="L18" s="29">
        <f t="shared" si="1"/>
        <v>301.63350000000003</v>
      </c>
      <c r="M18" s="29">
        <f t="shared" si="5"/>
        <v>128.47800000000001</v>
      </c>
      <c r="N18" s="29">
        <f t="shared" si="6"/>
        <v>135.24</v>
      </c>
      <c r="O18" s="29">
        <f t="shared" si="7"/>
        <v>301.63350000000003</v>
      </c>
      <c r="P18" s="29" t="str">
        <f t="shared" si="26"/>
        <v>Medicaid APG</v>
      </c>
      <c r="Q18" s="29">
        <f t="shared" si="8"/>
        <v>135.24</v>
      </c>
      <c r="R18" s="29" t="str">
        <f t="shared" si="9"/>
        <v>Medicaid APG</v>
      </c>
      <c r="S18" s="29">
        <f t="shared" si="10"/>
        <v>175.81200000000001</v>
      </c>
      <c r="T18" s="29">
        <f t="shared" si="11"/>
        <v>362.25</v>
      </c>
      <c r="U18" s="29">
        <f t="shared" si="12"/>
        <v>135.24</v>
      </c>
      <c r="V18" s="29">
        <f t="shared" si="13"/>
        <v>135.24</v>
      </c>
      <c r="W18" s="29">
        <f t="shared" si="14"/>
        <v>125.58</v>
      </c>
      <c r="X18" s="29" t="s">
        <v>53</v>
      </c>
      <c r="Y18" s="33">
        <f t="shared" si="15"/>
        <v>135.24</v>
      </c>
      <c r="Z18" s="29">
        <f t="shared" si="16"/>
        <v>342.93</v>
      </c>
      <c r="AA18" s="29">
        <f t="shared" si="17"/>
        <v>135.24</v>
      </c>
      <c r="AB18" s="33" t="str">
        <f t="shared" si="18"/>
        <v>Medicaid APG</v>
      </c>
      <c r="AC18" s="33">
        <f t="shared" si="19"/>
        <v>135.24</v>
      </c>
      <c r="AD18" s="33">
        <f t="shared" si="20"/>
        <v>313.95</v>
      </c>
      <c r="AE18" s="29" t="s">
        <v>53</v>
      </c>
      <c r="AF18" s="27">
        <f t="shared" si="21"/>
        <v>135.24</v>
      </c>
      <c r="AG18" s="29" t="s">
        <v>53</v>
      </c>
      <c r="AH18" s="34">
        <f t="shared" si="22"/>
        <v>397.13467500000002</v>
      </c>
      <c r="AI18" s="28">
        <f t="shared" si="23"/>
        <v>397.13467500000002</v>
      </c>
      <c r="AJ18" s="29">
        <f t="shared" si="24"/>
        <v>483</v>
      </c>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6"/>
      <c r="CL18" s="6"/>
      <c r="CM18" s="6"/>
      <c r="CN18" s="6"/>
      <c r="CO18" s="6"/>
      <c r="CP18" s="6"/>
      <c r="CQ18" s="6"/>
      <c r="CR18" s="6"/>
      <c r="CS18" s="6"/>
      <c r="CT18" s="6"/>
      <c r="CU18" s="6"/>
      <c r="CV18" s="6"/>
    </row>
    <row r="19" spans="1:100" s="7" customFormat="1" x14ac:dyDescent="0.25">
      <c r="A19" s="92"/>
      <c r="B19" s="31">
        <v>85550</v>
      </c>
      <c r="C19" s="31">
        <v>85550</v>
      </c>
      <c r="D19" s="26" t="s">
        <v>51</v>
      </c>
      <c r="E19" s="32" t="s">
        <v>65</v>
      </c>
      <c r="F19" s="12">
        <v>107</v>
      </c>
      <c r="G19" s="12">
        <f t="shared" si="25"/>
        <v>52.430000000000007</v>
      </c>
      <c r="H19" s="12">
        <f t="shared" si="2"/>
        <v>29.960000000000004</v>
      </c>
      <c r="I19" s="29">
        <f t="shared" si="3"/>
        <v>29.960000000000004</v>
      </c>
      <c r="J19" s="29">
        <f t="shared" si="0"/>
        <v>69.55</v>
      </c>
      <c r="K19" s="29">
        <f t="shared" si="4"/>
        <v>31.458000000000006</v>
      </c>
      <c r="L19" s="29">
        <f t="shared" si="1"/>
        <v>66.8215</v>
      </c>
      <c r="M19" s="29">
        <f t="shared" si="5"/>
        <v>28.462000000000003</v>
      </c>
      <c r="N19" s="29">
        <f t="shared" si="6"/>
        <v>29.960000000000004</v>
      </c>
      <c r="O19" s="29">
        <f t="shared" si="7"/>
        <v>66.8215</v>
      </c>
      <c r="P19" s="29" t="str">
        <f t="shared" si="26"/>
        <v>Medicaid APG</v>
      </c>
      <c r="Q19" s="29">
        <f t="shared" si="8"/>
        <v>29.960000000000004</v>
      </c>
      <c r="R19" s="29" t="str">
        <f t="shared" si="9"/>
        <v>Medicaid APG</v>
      </c>
      <c r="S19" s="29">
        <f t="shared" si="10"/>
        <v>38.948000000000008</v>
      </c>
      <c r="T19" s="29">
        <f t="shared" si="11"/>
        <v>80.25</v>
      </c>
      <c r="U19" s="29">
        <f t="shared" si="12"/>
        <v>29.960000000000004</v>
      </c>
      <c r="V19" s="29">
        <f t="shared" si="13"/>
        <v>29.960000000000004</v>
      </c>
      <c r="W19" s="29">
        <f t="shared" si="14"/>
        <v>27.82</v>
      </c>
      <c r="X19" s="29" t="s">
        <v>53</v>
      </c>
      <c r="Y19" s="33">
        <f t="shared" si="15"/>
        <v>29.960000000000004</v>
      </c>
      <c r="Z19" s="29">
        <f t="shared" si="16"/>
        <v>75.97</v>
      </c>
      <c r="AA19" s="29">
        <f t="shared" si="17"/>
        <v>29.960000000000004</v>
      </c>
      <c r="AB19" s="33" t="str">
        <f t="shared" si="18"/>
        <v>Medicaid APG</v>
      </c>
      <c r="AC19" s="33">
        <f t="shared" si="19"/>
        <v>29.960000000000004</v>
      </c>
      <c r="AD19" s="33">
        <f t="shared" si="20"/>
        <v>69.55</v>
      </c>
      <c r="AE19" s="29" t="s">
        <v>53</v>
      </c>
      <c r="AF19" s="27">
        <f t="shared" si="21"/>
        <v>29.960000000000004</v>
      </c>
      <c r="AG19" s="29" t="s">
        <v>53</v>
      </c>
      <c r="AH19" s="34">
        <f t="shared" si="22"/>
        <v>87.978075000000004</v>
      </c>
      <c r="AI19" s="28">
        <f t="shared" si="23"/>
        <v>87.978075000000004</v>
      </c>
      <c r="AJ19" s="29">
        <f t="shared" si="24"/>
        <v>107</v>
      </c>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6"/>
      <c r="CL19" s="6"/>
      <c r="CM19" s="6"/>
      <c r="CN19" s="6"/>
      <c r="CO19" s="6"/>
      <c r="CP19" s="6"/>
      <c r="CQ19" s="6"/>
      <c r="CR19" s="6"/>
      <c r="CS19" s="6"/>
      <c r="CT19" s="6"/>
      <c r="CU19" s="6"/>
      <c r="CV19" s="6"/>
    </row>
    <row r="20" spans="1:100" s="7" customFormat="1" x14ac:dyDescent="0.25">
      <c r="A20" s="92"/>
      <c r="B20" s="31">
        <v>87081</v>
      </c>
      <c r="C20" s="31">
        <v>87081</v>
      </c>
      <c r="D20" s="26" t="s">
        <v>51</v>
      </c>
      <c r="E20" s="32" t="s">
        <v>66</v>
      </c>
      <c r="F20" s="12">
        <v>82</v>
      </c>
      <c r="G20" s="12">
        <f t="shared" si="25"/>
        <v>40.18</v>
      </c>
      <c r="H20" s="12">
        <f t="shared" ref="H20:H22" si="27">X20</f>
        <v>5.25</v>
      </c>
      <c r="I20" s="29">
        <f t="shared" si="3"/>
        <v>22.96</v>
      </c>
      <c r="J20" s="29">
        <f t="shared" si="0"/>
        <v>53.300000000000004</v>
      </c>
      <c r="K20" s="29">
        <f t="shared" si="4"/>
        <v>24.108000000000001</v>
      </c>
      <c r="L20" s="29">
        <f t="shared" si="1"/>
        <v>51.209000000000003</v>
      </c>
      <c r="M20" s="29">
        <f t="shared" si="5"/>
        <v>21.812000000000001</v>
      </c>
      <c r="N20" s="29">
        <f t="shared" si="6"/>
        <v>22.96</v>
      </c>
      <c r="O20" s="29">
        <f t="shared" si="7"/>
        <v>51.209000000000003</v>
      </c>
      <c r="P20" s="29">
        <f>X20*1.05</f>
        <v>5.5125000000000002</v>
      </c>
      <c r="Q20" s="29">
        <f t="shared" si="8"/>
        <v>22.96</v>
      </c>
      <c r="R20" s="29">
        <f t="shared" si="9"/>
        <v>5.25</v>
      </c>
      <c r="S20" s="29">
        <f t="shared" si="10"/>
        <v>29.848000000000003</v>
      </c>
      <c r="T20" s="29">
        <f t="shared" si="11"/>
        <v>61.5</v>
      </c>
      <c r="U20" s="29">
        <f t="shared" si="12"/>
        <v>22.96</v>
      </c>
      <c r="V20" s="29">
        <f t="shared" si="13"/>
        <v>22.96</v>
      </c>
      <c r="W20" s="29">
        <f t="shared" si="14"/>
        <v>21.32</v>
      </c>
      <c r="X20" s="29">
        <v>5.25</v>
      </c>
      <c r="Y20" s="33">
        <f t="shared" si="15"/>
        <v>22.96</v>
      </c>
      <c r="Z20" s="29">
        <f t="shared" si="16"/>
        <v>58.22</v>
      </c>
      <c r="AA20" s="29">
        <f t="shared" si="17"/>
        <v>22.96</v>
      </c>
      <c r="AB20" s="33">
        <f t="shared" si="18"/>
        <v>5.25</v>
      </c>
      <c r="AC20" s="33">
        <f t="shared" si="19"/>
        <v>22.96</v>
      </c>
      <c r="AD20" s="33">
        <f t="shared" si="20"/>
        <v>53.300000000000004</v>
      </c>
      <c r="AE20" s="29" t="s">
        <v>53</v>
      </c>
      <c r="AF20" s="27">
        <f t="shared" si="21"/>
        <v>22.96</v>
      </c>
      <c r="AG20" s="29" t="s">
        <v>53</v>
      </c>
      <c r="AH20" s="34">
        <f t="shared" si="22"/>
        <v>67.422449999999998</v>
      </c>
      <c r="AI20" s="28">
        <f t="shared" si="23"/>
        <v>67.422449999999998</v>
      </c>
      <c r="AJ20" s="29">
        <f t="shared" si="24"/>
        <v>82</v>
      </c>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6"/>
      <c r="CL20" s="6"/>
      <c r="CM20" s="6"/>
      <c r="CN20" s="6"/>
      <c r="CO20" s="6"/>
      <c r="CP20" s="6"/>
      <c r="CQ20" s="6"/>
      <c r="CR20" s="6"/>
      <c r="CS20" s="6"/>
      <c r="CT20" s="6"/>
      <c r="CU20" s="6"/>
      <c r="CV20" s="6"/>
    </row>
    <row r="21" spans="1:100" s="7" customFormat="1" x14ac:dyDescent="0.25">
      <c r="A21" s="92"/>
      <c r="B21" s="31">
        <v>87086</v>
      </c>
      <c r="C21" s="31">
        <v>87086</v>
      </c>
      <c r="D21" s="26" t="s">
        <v>51</v>
      </c>
      <c r="E21" s="32" t="s">
        <v>67</v>
      </c>
      <c r="F21" s="12">
        <v>119</v>
      </c>
      <c r="G21" s="12">
        <f t="shared" si="25"/>
        <v>58.31</v>
      </c>
      <c r="H21" s="12">
        <f t="shared" si="27"/>
        <v>8.07</v>
      </c>
      <c r="I21" s="29">
        <f t="shared" si="3"/>
        <v>33.32</v>
      </c>
      <c r="J21" s="29">
        <f t="shared" si="0"/>
        <v>77.350000000000009</v>
      </c>
      <c r="K21" s="29">
        <f t="shared" si="4"/>
        <v>34.986000000000004</v>
      </c>
      <c r="L21" s="29">
        <f t="shared" si="1"/>
        <v>74.3155</v>
      </c>
      <c r="M21" s="29">
        <f t="shared" si="5"/>
        <v>31.654</v>
      </c>
      <c r="N21" s="29">
        <f t="shared" si="6"/>
        <v>33.32</v>
      </c>
      <c r="O21" s="29">
        <f t="shared" si="7"/>
        <v>74.3155</v>
      </c>
      <c r="P21" s="29">
        <f t="shared" ref="P21:P23" si="28">X21*1.05</f>
        <v>8.4735000000000014</v>
      </c>
      <c r="Q21" s="29">
        <f t="shared" si="8"/>
        <v>33.32</v>
      </c>
      <c r="R21" s="29">
        <f t="shared" si="9"/>
        <v>8.07</v>
      </c>
      <c r="S21" s="29">
        <f t="shared" si="10"/>
        <v>43.316000000000003</v>
      </c>
      <c r="T21" s="29">
        <f t="shared" si="11"/>
        <v>89.25</v>
      </c>
      <c r="U21" s="29">
        <f t="shared" si="12"/>
        <v>33.32</v>
      </c>
      <c r="V21" s="29">
        <f t="shared" si="13"/>
        <v>33.32</v>
      </c>
      <c r="W21" s="29">
        <f t="shared" si="14"/>
        <v>30.94</v>
      </c>
      <c r="X21" s="29">
        <v>8.07</v>
      </c>
      <c r="Y21" s="33">
        <f t="shared" si="15"/>
        <v>33.32</v>
      </c>
      <c r="Z21" s="29">
        <f t="shared" si="16"/>
        <v>84.49</v>
      </c>
      <c r="AA21" s="29">
        <f t="shared" si="17"/>
        <v>33.32</v>
      </c>
      <c r="AB21" s="33">
        <f t="shared" si="18"/>
        <v>8.07</v>
      </c>
      <c r="AC21" s="33">
        <f t="shared" si="19"/>
        <v>33.32</v>
      </c>
      <c r="AD21" s="33">
        <f t="shared" si="20"/>
        <v>77.350000000000009</v>
      </c>
      <c r="AE21" s="29" t="s">
        <v>53</v>
      </c>
      <c r="AF21" s="27">
        <f t="shared" si="21"/>
        <v>33.32</v>
      </c>
      <c r="AG21" s="29" t="s">
        <v>53</v>
      </c>
      <c r="AH21" s="34">
        <f t="shared" si="22"/>
        <v>97.844774999999998</v>
      </c>
      <c r="AI21" s="28">
        <f t="shared" si="23"/>
        <v>97.844774999999998</v>
      </c>
      <c r="AJ21" s="29">
        <f t="shared" si="24"/>
        <v>119</v>
      </c>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6"/>
      <c r="CL21" s="6"/>
      <c r="CM21" s="6"/>
      <c r="CN21" s="6"/>
      <c r="CO21" s="6"/>
      <c r="CP21" s="6"/>
      <c r="CQ21" s="6"/>
      <c r="CR21" s="6"/>
      <c r="CS21" s="6"/>
      <c r="CT21" s="6"/>
      <c r="CU21" s="6"/>
      <c r="CV21" s="6"/>
    </row>
    <row r="22" spans="1:100" s="7" customFormat="1" x14ac:dyDescent="0.25">
      <c r="A22" s="92"/>
      <c r="B22" s="31">
        <v>87101</v>
      </c>
      <c r="C22" s="31">
        <v>87101</v>
      </c>
      <c r="D22" s="26" t="s">
        <v>51</v>
      </c>
      <c r="E22" s="32" t="s">
        <v>68</v>
      </c>
      <c r="F22" s="12">
        <v>184</v>
      </c>
      <c r="G22" s="12">
        <f t="shared" si="25"/>
        <v>90.160000000000011</v>
      </c>
      <c r="H22" s="12">
        <f t="shared" si="27"/>
        <v>7.71</v>
      </c>
      <c r="I22" s="29">
        <f t="shared" si="3"/>
        <v>51.52</v>
      </c>
      <c r="J22" s="29">
        <f t="shared" si="0"/>
        <v>119.60000000000001</v>
      </c>
      <c r="K22" s="29">
        <f t="shared" si="4"/>
        <v>54.096000000000004</v>
      </c>
      <c r="L22" s="29">
        <f t="shared" si="1"/>
        <v>114.90800000000002</v>
      </c>
      <c r="M22" s="29">
        <f t="shared" si="5"/>
        <v>48.944000000000003</v>
      </c>
      <c r="N22" s="29">
        <f t="shared" si="6"/>
        <v>51.52</v>
      </c>
      <c r="O22" s="29">
        <f t="shared" si="7"/>
        <v>114.90800000000002</v>
      </c>
      <c r="P22" s="29">
        <f t="shared" si="28"/>
        <v>8.0954999999999995</v>
      </c>
      <c r="Q22" s="29">
        <f t="shared" si="8"/>
        <v>51.52</v>
      </c>
      <c r="R22" s="29">
        <f t="shared" si="9"/>
        <v>7.71</v>
      </c>
      <c r="S22" s="29">
        <f t="shared" si="10"/>
        <v>66.976000000000013</v>
      </c>
      <c r="T22" s="29">
        <f t="shared" si="11"/>
        <v>138</v>
      </c>
      <c r="U22" s="29">
        <f t="shared" si="12"/>
        <v>51.52</v>
      </c>
      <c r="V22" s="29">
        <f t="shared" si="13"/>
        <v>51.52</v>
      </c>
      <c r="W22" s="29">
        <f t="shared" si="14"/>
        <v>47.84</v>
      </c>
      <c r="X22" s="29">
        <v>7.71</v>
      </c>
      <c r="Y22" s="33">
        <f t="shared" si="15"/>
        <v>51.52</v>
      </c>
      <c r="Z22" s="29">
        <f t="shared" si="16"/>
        <v>130.63999999999999</v>
      </c>
      <c r="AA22" s="29">
        <f t="shared" si="17"/>
        <v>51.52</v>
      </c>
      <c r="AB22" s="33">
        <f t="shared" si="18"/>
        <v>7.71</v>
      </c>
      <c r="AC22" s="33">
        <f t="shared" si="19"/>
        <v>51.52</v>
      </c>
      <c r="AD22" s="33">
        <f t="shared" si="20"/>
        <v>119.60000000000001</v>
      </c>
      <c r="AE22" s="29" t="s">
        <v>53</v>
      </c>
      <c r="AF22" s="27">
        <f t="shared" si="21"/>
        <v>51.52</v>
      </c>
      <c r="AG22" s="29" t="s">
        <v>53</v>
      </c>
      <c r="AH22" s="34">
        <f t="shared" si="22"/>
        <v>151.2894</v>
      </c>
      <c r="AI22" s="28">
        <f t="shared" si="23"/>
        <v>151.2894</v>
      </c>
      <c r="AJ22" s="29">
        <f t="shared" si="24"/>
        <v>184</v>
      </c>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6"/>
      <c r="CL22" s="6"/>
      <c r="CM22" s="6"/>
      <c r="CN22" s="6"/>
      <c r="CO22" s="6"/>
      <c r="CP22" s="6"/>
      <c r="CQ22" s="6"/>
      <c r="CR22" s="6"/>
      <c r="CS22" s="6"/>
      <c r="CT22" s="6"/>
      <c r="CU22" s="6"/>
      <c r="CV22" s="6"/>
    </row>
    <row r="23" spans="1:100" s="7" customFormat="1" x14ac:dyDescent="0.25">
      <c r="A23" s="92"/>
      <c r="B23" s="31">
        <v>87103</v>
      </c>
      <c r="C23" s="31">
        <v>87103</v>
      </c>
      <c r="D23" s="26" t="s">
        <v>51</v>
      </c>
      <c r="E23" s="32" t="s">
        <v>69</v>
      </c>
      <c r="F23" s="12">
        <v>163</v>
      </c>
      <c r="G23" s="12">
        <f t="shared" si="25"/>
        <v>79.870000000000019</v>
      </c>
      <c r="H23" s="12">
        <f t="shared" ref="H23:H75" si="29">I23</f>
        <v>45.640000000000008</v>
      </c>
      <c r="I23" s="29">
        <f t="shared" si="3"/>
        <v>45.640000000000008</v>
      </c>
      <c r="J23" s="29">
        <f t="shared" si="0"/>
        <v>105.95</v>
      </c>
      <c r="K23" s="29">
        <f t="shared" si="4"/>
        <v>47.922000000000011</v>
      </c>
      <c r="L23" s="29">
        <f t="shared" si="1"/>
        <v>101.79350000000001</v>
      </c>
      <c r="M23" s="29">
        <f t="shared" si="5"/>
        <v>43.358000000000004</v>
      </c>
      <c r="N23" s="29">
        <f t="shared" si="6"/>
        <v>45.640000000000008</v>
      </c>
      <c r="O23" s="29">
        <f t="shared" si="7"/>
        <v>101.79350000000001</v>
      </c>
      <c r="P23" s="29">
        <f t="shared" si="28"/>
        <v>12.054</v>
      </c>
      <c r="Q23" s="29">
        <f t="shared" si="8"/>
        <v>45.640000000000008</v>
      </c>
      <c r="R23" s="29">
        <f t="shared" si="9"/>
        <v>11.48</v>
      </c>
      <c r="S23" s="29">
        <f t="shared" si="10"/>
        <v>59.332000000000015</v>
      </c>
      <c r="T23" s="29">
        <f t="shared" si="11"/>
        <v>122.25</v>
      </c>
      <c r="U23" s="29">
        <f t="shared" si="12"/>
        <v>45.640000000000008</v>
      </c>
      <c r="V23" s="29">
        <f t="shared" si="13"/>
        <v>45.640000000000008</v>
      </c>
      <c r="W23" s="29">
        <f t="shared" si="14"/>
        <v>42.38</v>
      </c>
      <c r="X23" s="29">
        <v>11.48</v>
      </c>
      <c r="Y23" s="33">
        <f t="shared" si="15"/>
        <v>45.640000000000008</v>
      </c>
      <c r="Z23" s="29">
        <f t="shared" si="16"/>
        <v>115.72999999999999</v>
      </c>
      <c r="AA23" s="29">
        <f t="shared" si="17"/>
        <v>45.640000000000008</v>
      </c>
      <c r="AB23" s="33">
        <f t="shared" si="18"/>
        <v>11.48</v>
      </c>
      <c r="AC23" s="33">
        <f t="shared" si="19"/>
        <v>45.640000000000008</v>
      </c>
      <c r="AD23" s="33">
        <f t="shared" si="20"/>
        <v>105.95</v>
      </c>
      <c r="AE23" s="29" t="s">
        <v>53</v>
      </c>
      <c r="AF23" s="27">
        <f t="shared" si="21"/>
        <v>45.640000000000008</v>
      </c>
      <c r="AG23" s="29" t="s">
        <v>53</v>
      </c>
      <c r="AH23" s="34">
        <f t="shared" si="22"/>
        <v>134.02267499999999</v>
      </c>
      <c r="AI23" s="28">
        <f t="shared" si="23"/>
        <v>134.02267499999999</v>
      </c>
      <c r="AJ23" s="29">
        <f t="shared" si="24"/>
        <v>163</v>
      </c>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6"/>
      <c r="CL23" s="6"/>
      <c r="CM23" s="6"/>
      <c r="CN23" s="6"/>
      <c r="CO23" s="6"/>
      <c r="CP23" s="6"/>
      <c r="CQ23" s="6"/>
      <c r="CR23" s="6"/>
      <c r="CS23" s="6"/>
      <c r="CT23" s="6"/>
      <c r="CU23" s="6"/>
      <c r="CV23" s="6"/>
    </row>
    <row r="24" spans="1:100" s="7" customFormat="1" x14ac:dyDescent="0.25">
      <c r="A24" s="92"/>
      <c r="B24" s="31">
        <v>90226</v>
      </c>
      <c r="C24" s="31">
        <v>90226</v>
      </c>
      <c r="D24" s="26" t="s">
        <v>51</v>
      </c>
      <c r="E24" s="32" t="s">
        <v>70</v>
      </c>
      <c r="F24" s="12">
        <v>83</v>
      </c>
      <c r="G24" s="12">
        <f t="shared" si="25"/>
        <v>40.67</v>
      </c>
      <c r="H24" s="12">
        <f t="shared" si="29"/>
        <v>23.240000000000002</v>
      </c>
      <c r="I24" s="29">
        <f t="shared" si="3"/>
        <v>23.240000000000002</v>
      </c>
      <c r="J24" s="29">
        <f t="shared" si="0"/>
        <v>53.95</v>
      </c>
      <c r="K24" s="29">
        <f t="shared" si="4"/>
        <v>24.402000000000005</v>
      </c>
      <c r="L24" s="29">
        <f t="shared" si="1"/>
        <v>51.833500000000008</v>
      </c>
      <c r="M24" s="29">
        <f t="shared" si="5"/>
        <v>22.077999999999999</v>
      </c>
      <c r="N24" s="29">
        <f t="shared" si="6"/>
        <v>23.240000000000002</v>
      </c>
      <c r="O24" s="29">
        <f t="shared" si="7"/>
        <v>51.833500000000008</v>
      </c>
      <c r="P24" s="29" t="str">
        <f t="shared" si="26"/>
        <v>Medicaid APG</v>
      </c>
      <c r="Q24" s="29">
        <f t="shared" si="8"/>
        <v>23.240000000000002</v>
      </c>
      <c r="R24" s="29" t="str">
        <f t="shared" si="9"/>
        <v>Medicaid APG</v>
      </c>
      <c r="S24" s="29">
        <f t="shared" si="10"/>
        <v>30.212000000000003</v>
      </c>
      <c r="T24" s="29">
        <f t="shared" si="11"/>
        <v>62.25</v>
      </c>
      <c r="U24" s="29">
        <f t="shared" si="12"/>
        <v>23.240000000000002</v>
      </c>
      <c r="V24" s="29">
        <f t="shared" si="13"/>
        <v>23.240000000000002</v>
      </c>
      <c r="W24" s="29">
        <f t="shared" si="14"/>
        <v>21.580000000000002</v>
      </c>
      <c r="X24" s="29" t="s">
        <v>53</v>
      </c>
      <c r="Y24" s="33">
        <f t="shared" si="15"/>
        <v>23.240000000000002</v>
      </c>
      <c r="Z24" s="29">
        <f t="shared" si="16"/>
        <v>58.93</v>
      </c>
      <c r="AA24" s="29">
        <f t="shared" si="17"/>
        <v>23.240000000000002</v>
      </c>
      <c r="AB24" s="33" t="str">
        <f t="shared" si="18"/>
        <v>Medicaid APG</v>
      </c>
      <c r="AC24" s="33">
        <f t="shared" si="19"/>
        <v>23.240000000000002</v>
      </c>
      <c r="AD24" s="33">
        <f t="shared" si="20"/>
        <v>53.95</v>
      </c>
      <c r="AE24" s="29" t="s">
        <v>53</v>
      </c>
      <c r="AF24" s="27">
        <f t="shared" si="21"/>
        <v>23.240000000000002</v>
      </c>
      <c r="AG24" s="29" t="s">
        <v>53</v>
      </c>
      <c r="AH24" s="34">
        <f t="shared" si="22"/>
        <v>68.244675000000001</v>
      </c>
      <c r="AI24" s="28">
        <f t="shared" si="23"/>
        <v>68.244675000000001</v>
      </c>
      <c r="AJ24" s="29">
        <f t="shared" si="24"/>
        <v>83</v>
      </c>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6"/>
      <c r="CL24" s="6"/>
      <c r="CM24" s="6"/>
      <c r="CN24" s="6"/>
      <c r="CO24" s="6"/>
      <c r="CP24" s="6"/>
      <c r="CQ24" s="6"/>
      <c r="CR24" s="6"/>
      <c r="CS24" s="6"/>
      <c r="CT24" s="6"/>
      <c r="CU24" s="6"/>
      <c r="CV24" s="6"/>
    </row>
    <row r="25" spans="1:100" s="7" customFormat="1" x14ac:dyDescent="0.25">
      <c r="A25" s="92"/>
      <c r="B25" s="31">
        <v>90227</v>
      </c>
      <c r="C25" s="31">
        <v>90227</v>
      </c>
      <c r="D25" s="26" t="s">
        <v>51</v>
      </c>
      <c r="E25" s="32" t="s">
        <v>71</v>
      </c>
      <c r="F25" s="12">
        <v>83</v>
      </c>
      <c r="G25" s="12">
        <f t="shared" si="25"/>
        <v>40.67</v>
      </c>
      <c r="H25" s="12">
        <f t="shared" si="29"/>
        <v>23.240000000000002</v>
      </c>
      <c r="I25" s="29">
        <f t="shared" si="3"/>
        <v>23.240000000000002</v>
      </c>
      <c r="J25" s="29">
        <f t="shared" si="0"/>
        <v>53.95</v>
      </c>
      <c r="K25" s="29">
        <f t="shared" si="4"/>
        <v>24.402000000000005</v>
      </c>
      <c r="L25" s="29">
        <f t="shared" si="1"/>
        <v>51.833500000000008</v>
      </c>
      <c r="M25" s="29">
        <f t="shared" si="5"/>
        <v>22.077999999999999</v>
      </c>
      <c r="N25" s="29">
        <f t="shared" si="6"/>
        <v>23.240000000000002</v>
      </c>
      <c r="O25" s="29">
        <f t="shared" si="7"/>
        <v>51.833500000000008</v>
      </c>
      <c r="P25" s="29" t="str">
        <f t="shared" si="26"/>
        <v>Medicaid APG</v>
      </c>
      <c r="Q25" s="29">
        <f t="shared" si="8"/>
        <v>23.240000000000002</v>
      </c>
      <c r="R25" s="29" t="str">
        <f t="shared" si="9"/>
        <v>Medicaid APG</v>
      </c>
      <c r="S25" s="29">
        <f t="shared" si="10"/>
        <v>30.212000000000003</v>
      </c>
      <c r="T25" s="29">
        <f t="shared" si="11"/>
        <v>62.25</v>
      </c>
      <c r="U25" s="29">
        <f t="shared" si="12"/>
        <v>23.240000000000002</v>
      </c>
      <c r="V25" s="29">
        <f t="shared" si="13"/>
        <v>23.240000000000002</v>
      </c>
      <c r="W25" s="29">
        <f t="shared" si="14"/>
        <v>21.580000000000002</v>
      </c>
      <c r="X25" s="29" t="s">
        <v>53</v>
      </c>
      <c r="Y25" s="33">
        <f t="shared" si="15"/>
        <v>23.240000000000002</v>
      </c>
      <c r="Z25" s="29">
        <f t="shared" si="16"/>
        <v>58.93</v>
      </c>
      <c r="AA25" s="29">
        <f t="shared" si="17"/>
        <v>23.240000000000002</v>
      </c>
      <c r="AB25" s="33" t="str">
        <f t="shared" si="18"/>
        <v>Medicaid APG</v>
      </c>
      <c r="AC25" s="33">
        <f t="shared" si="19"/>
        <v>23.240000000000002</v>
      </c>
      <c r="AD25" s="33">
        <f t="shared" si="20"/>
        <v>53.95</v>
      </c>
      <c r="AE25" s="29" t="s">
        <v>53</v>
      </c>
      <c r="AF25" s="27">
        <f t="shared" si="21"/>
        <v>23.240000000000002</v>
      </c>
      <c r="AG25" s="29" t="s">
        <v>53</v>
      </c>
      <c r="AH25" s="34">
        <f t="shared" si="22"/>
        <v>68.244675000000001</v>
      </c>
      <c r="AI25" s="28">
        <f t="shared" si="23"/>
        <v>68.244675000000001</v>
      </c>
      <c r="AJ25" s="29">
        <f t="shared" si="24"/>
        <v>83</v>
      </c>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6"/>
      <c r="CL25" s="6"/>
      <c r="CM25" s="6"/>
      <c r="CN25" s="6"/>
      <c r="CO25" s="6"/>
      <c r="CP25" s="6"/>
      <c r="CQ25" s="6"/>
      <c r="CR25" s="6"/>
      <c r="CS25" s="6"/>
      <c r="CT25" s="6"/>
      <c r="CU25" s="6"/>
      <c r="CV25" s="6"/>
    </row>
    <row r="26" spans="1:100" s="7" customFormat="1" x14ac:dyDescent="0.25">
      <c r="A26" s="92"/>
      <c r="B26" s="31">
        <v>90228</v>
      </c>
      <c r="C26" s="31">
        <v>90228</v>
      </c>
      <c r="D26" s="26" t="s">
        <v>51</v>
      </c>
      <c r="E26" s="32" t="s">
        <v>72</v>
      </c>
      <c r="F26" s="12">
        <v>83</v>
      </c>
      <c r="G26" s="12">
        <f t="shared" si="25"/>
        <v>40.67</v>
      </c>
      <c r="H26" s="12">
        <f t="shared" si="29"/>
        <v>23.240000000000002</v>
      </c>
      <c r="I26" s="29">
        <f t="shared" si="3"/>
        <v>23.240000000000002</v>
      </c>
      <c r="J26" s="29">
        <f t="shared" si="0"/>
        <v>53.95</v>
      </c>
      <c r="K26" s="29">
        <f t="shared" si="4"/>
        <v>24.402000000000005</v>
      </c>
      <c r="L26" s="29">
        <f t="shared" si="1"/>
        <v>51.833500000000008</v>
      </c>
      <c r="M26" s="29">
        <f t="shared" si="5"/>
        <v>22.077999999999999</v>
      </c>
      <c r="N26" s="29">
        <f t="shared" si="6"/>
        <v>23.240000000000002</v>
      </c>
      <c r="O26" s="29">
        <f t="shared" si="7"/>
        <v>51.833500000000008</v>
      </c>
      <c r="P26" s="29" t="str">
        <f t="shared" si="26"/>
        <v>Medicaid APG</v>
      </c>
      <c r="Q26" s="29">
        <f t="shared" si="8"/>
        <v>23.240000000000002</v>
      </c>
      <c r="R26" s="29" t="str">
        <f t="shared" si="9"/>
        <v>Medicaid APG</v>
      </c>
      <c r="S26" s="29">
        <f t="shared" si="10"/>
        <v>30.212000000000003</v>
      </c>
      <c r="T26" s="29">
        <f t="shared" si="11"/>
        <v>62.25</v>
      </c>
      <c r="U26" s="29">
        <f t="shared" si="12"/>
        <v>23.240000000000002</v>
      </c>
      <c r="V26" s="29">
        <f t="shared" si="13"/>
        <v>23.240000000000002</v>
      </c>
      <c r="W26" s="29">
        <f t="shared" si="14"/>
        <v>21.580000000000002</v>
      </c>
      <c r="X26" s="29" t="s">
        <v>53</v>
      </c>
      <c r="Y26" s="33">
        <f t="shared" si="15"/>
        <v>23.240000000000002</v>
      </c>
      <c r="Z26" s="29">
        <f t="shared" si="16"/>
        <v>58.93</v>
      </c>
      <c r="AA26" s="29">
        <f t="shared" si="17"/>
        <v>23.240000000000002</v>
      </c>
      <c r="AB26" s="33" t="str">
        <f t="shared" si="18"/>
        <v>Medicaid APG</v>
      </c>
      <c r="AC26" s="33">
        <f t="shared" si="19"/>
        <v>23.240000000000002</v>
      </c>
      <c r="AD26" s="33">
        <f t="shared" si="20"/>
        <v>53.95</v>
      </c>
      <c r="AE26" s="29" t="s">
        <v>53</v>
      </c>
      <c r="AF26" s="27">
        <f t="shared" si="21"/>
        <v>23.240000000000002</v>
      </c>
      <c r="AG26" s="29" t="s">
        <v>53</v>
      </c>
      <c r="AH26" s="34">
        <f t="shared" si="22"/>
        <v>68.244675000000001</v>
      </c>
      <c r="AI26" s="28">
        <f t="shared" si="23"/>
        <v>68.244675000000001</v>
      </c>
      <c r="AJ26" s="29">
        <f t="shared" si="24"/>
        <v>83</v>
      </c>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6"/>
      <c r="CL26" s="6"/>
      <c r="CM26" s="6"/>
      <c r="CN26" s="6"/>
      <c r="CO26" s="6"/>
      <c r="CP26" s="6"/>
      <c r="CQ26" s="6"/>
      <c r="CR26" s="6"/>
      <c r="CS26" s="6"/>
      <c r="CT26" s="6"/>
      <c r="CU26" s="6"/>
      <c r="CV26" s="6"/>
    </row>
    <row r="27" spans="1:100" s="7" customFormat="1" x14ac:dyDescent="0.25">
      <c r="A27" s="92"/>
      <c r="B27" s="99">
        <v>87060</v>
      </c>
      <c r="C27" s="31">
        <v>87070</v>
      </c>
      <c r="D27" s="97" t="s">
        <v>410</v>
      </c>
      <c r="E27" s="96" t="s">
        <v>411</v>
      </c>
      <c r="F27" s="12">
        <v>115</v>
      </c>
      <c r="G27" s="12">
        <f t="shared" ref="G27" si="30">I27*1.75</f>
        <v>56.350000000000009</v>
      </c>
      <c r="H27" s="12">
        <f t="shared" ref="H27" si="31">I27</f>
        <v>32.200000000000003</v>
      </c>
      <c r="I27" s="29">
        <f t="shared" ref="I27" si="32">Y27</f>
        <v>32.200000000000003</v>
      </c>
      <c r="J27" s="29">
        <f t="shared" ref="J27" si="33">F27*0.65</f>
        <v>74.75</v>
      </c>
      <c r="K27" s="29">
        <f t="shared" si="4"/>
        <v>33.81</v>
      </c>
      <c r="L27" s="29">
        <f t="shared" ref="L27" si="34">F27*0.6245</f>
        <v>71.81750000000001</v>
      </c>
      <c r="M27" s="29">
        <f t="shared" ref="M27" si="35">Y27*0.95</f>
        <v>30.59</v>
      </c>
      <c r="N27" s="29">
        <f t="shared" ref="N27" si="36">Y27</f>
        <v>32.200000000000003</v>
      </c>
      <c r="O27" s="29">
        <f t="shared" ref="O27" si="37">L27</f>
        <v>71.81750000000001</v>
      </c>
      <c r="P27" s="29">
        <f>X27*1.05</f>
        <v>8.6415000000000006</v>
      </c>
      <c r="Q27" s="29">
        <f t="shared" ref="Q27" si="38">Y27</f>
        <v>32.200000000000003</v>
      </c>
      <c r="R27" s="29"/>
      <c r="S27" s="29">
        <f t="shared" ref="S27" si="39">Y27*1.3</f>
        <v>41.860000000000007</v>
      </c>
      <c r="T27" s="29">
        <f t="shared" ref="T27" si="40">F27*0.75</f>
        <v>86.25</v>
      </c>
      <c r="U27" s="29">
        <f t="shared" ref="U27" si="41">Y27</f>
        <v>32.200000000000003</v>
      </c>
      <c r="V27" s="29">
        <f t="shared" ref="V27" si="42">Y27</f>
        <v>32.200000000000003</v>
      </c>
      <c r="W27" s="29">
        <f t="shared" ref="W27" si="43">F27*0.26</f>
        <v>29.900000000000002</v>
      </c>
      <c r="X27" s="98">
        <v>8.23</v>
      </c>
      <c r="Y27" s="33">
        <f t="shared" si="15"/>
        <v>32.200000000000003</v>
      </c>
      <c r="Z27" s="29">
        <f t="shared" ref="Z27" si="44">F27*0.71</f>
        <v>81.649999999999991</v>
      </c>
      <c r="AA27" s="29">
        <f t="shared" ref="AA27" si="45">Y27</f>
        <v>32.200000000000003</v>
      </c>
      <c r="AB27" s="33"/>
      <c r="AC27" s="33">
        <f t="shared" ref="AC27" si="46">Y27</f>
        <v>32.200000000000003</v>
      </c>
      <c r="AD27" s="33">
        <f t="shared" ref="AD27" si="47">F27*0.65</f>
        <v>74.75</v>
      </c>
      <c r="AE27" s="29" t="s">
        <v>53</v>
      </c>
      <c r="AF27" s="27">
        <f t="shared" ref="AF27" si="48">Y27</f>
        <v>32.200000000000003</v>
      </c>
      <c r="AG27" s="29" t="s">
        <v>53</v>
      </c>
      <c r="AH27" s="34">
        <f t="shared" ref="AH27" si="49">((F27*0.75)*0.0963)+(F27*0.75)</f>
        <v>94.555875</v>
      </c>
      <c r="AI27" s="28">
        <f t="shared" ref="AI27" si="50">((F27*0.75)*0.0963)+(F27*0.75)</f>
        <v>94.555875</v>
      </c>
      <c r="AJ27" s="29">
        <f t="shared" ref="AJ27" si="51">F27</f>
        <v>115</v>
      </c>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6"/>
      <c r="CL27" s="6"/>
      <c r="CM27" s="6"/>
      <c r="CN27" s="6"/>
      <c r="CO27" s="6"/>
      <c r="CP27" s="6"/>
      <c r="CQ27" s="6"/>
      <c r="CR27" s="6"/>
      <c r="CS27" s="6"/>
      <c r="CT27" s="6"/>
      <c r="CU27" s="6"/>
      <c r="CV27" s="6"/>
    </row>
    <row r="28" spans="1:100" s="7" customFormat="1" x14ac:dyDescent="0.25">
      <c r="A28" s="92"/>
      <c r="B28" s="31">
        <v>90260</v>
      </c>
      <c r="C28" s="31">
        <v>90260</v>
      </c>
      <c r="D28" s="26" t="s">
        <v>51</v>
      </c>
      <c r="E28" s="32" t="s">
        <v>73</v>
      </c>
      <c r="F28" s="12">
        <v>249</v>
      </c>
      <c r="G28" s="12">
        <f t="shared" si="25"/>
        <v>122.01000000000002</v>
      </c>
      <c r="H28" s="12">
        <f t="shared" si="29"/>
        <v>69.720000000000013</v>
      </c>
      <c r="I28" s="29">
        <f t="shared" si="3"/>
        <v>69.720000000000013</v>
      </c>
      <c r="J28" s="29">
        <f t="shared" si="0"/>
        <v>161.85</v>
      </c>
      <c r="K28" s="29">
        <f t="shared" si="4"/>
        <v>73.206000000000017</v>
      </c>
      <c r="L28" s="29">
        <f t="shared" si="1"/>
        <v>155.50050000000002</v>
      </c>
      <c r="M28" s="29">
        <f t="shared" si="5"/>
        <v>66.234000000000009</v>
      </c>
      <c r="N28" s="29">
        <f t="shared" si="6"/>
        <v>69.720000000000013</v>
      </c>
      <c r="O28" s="29">
        <f t="shared" si="7"/>
        <v>155.50050000000002</v>
      </c>
      <c r="P28" s="29" t="str">
        <f t="shared" si="26"/>
        <v>Medicaid APG</v>
      </c>
      <c r="Q28" s="29">
        <f t="shared" si="8"/>
        <v>69.720000000000013</v>
      </c>
      <c r="R28" s="29" t="str">
        <f t="shared" si="9"/>
        <v>Medicaid APG</v>
      </c>
      <c r="S28" s="29">
        <f t="shared" si="10"/>
        <v>90.636000000000024</v>
      </c>
      <c r="T28" s="29">
        <f t="shared" si="11"/>
        <v>186.75</v>
      </c>
      <c r="U28" s="29">
        <f t="shared" si="12"/>
        <v>69.720000000000013</v>
      </c>
      <c r="V28" s="29">
        <f t="shared" si="13"/>
        <v>69.720000000000013</v>
      </c>
      <c r="W28" s="29">
        <f t="shared" si="14"/>
        <v>64.740000000000009</v>
      </c>
      <c r="X28" s="29" t="s">
        <v>53</v>
      </c>
      <c r="Y28" s="33">
        <f t="shared" si="15"/>
        <v>69.720000000000013</v>
      </c>
      <c r="Z28" s="29">
        <f t="shared" si="16"/>
        <v>176.79</v>
      </c>
      <c r="AA28" s="29">
        <f t="shared" si="17"/>
        <v>69.720000000000013</v>
      </c>
      <c r="AB28" s="33" t="str">
        <f t="shared" si="18"/>
        <v>Medicaid APG</v>
      </c>
      <c r="AC28" s="33">
        <f t="shared" si="19"/>
        <v>69.720000000000013</v>
      </c>
      <c r="AD28" s="33">
        <f t="shared" si="20"/>
        <v>161.85</v>
      </c>
      <c r="AE28" s="29" t="s">
        <v>53</v>
      </c>
      <c r="AF28" s="27">
        <f t="shared" si="21"/>
        <v>69.720000000000013</v>
      </c>
      <c r="AG28" s="29" t="s">
        <v>53</v>
      </c>
      <c r="AH28" s="34">
        <f t="shared" si="22"/>
        <v>204.734025</v>
      </c>
      <c r="AI28" s="28">
        <f t="shared" si="23"/>
        <v>204.734025</v>
      </c>
      <c r="AJ28" s="29">
        <f t="shared" si="24"/>
        <v>249</v>
      </c>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6"/>
      <c r="CL28" s="6"/>
      <c r="CM28" s="6"/>
      <c r="CN28" s="6"/>
      <c r="CO28" s="6"/>
      <c r="CP28" s="6"/>
      <c r="CQ28" s="6"/>
      <c r="CR28" s="6"/>
      <c r="CS28" s="6"/>
      <c r="CT28" s="6"/>
      <c r="CU28" s="6"/>
      <c r="CV28" s="6"/>
    </row>
    <row r="29" spans="1:100" s="7" customFormat="1" x14ac:dyDescent="0.25">
      <c r="A29" s="92"/>
      <c r="B29" s="31">
        <v>90286</v>
      </c>
      <c r="C29" s="31">
        <v>90286</v>
      </c>
      <c r="D29" s="26" t="s">
        <v>51</v>
      </c>
      <c r="E29" s="32" t="s">
        <v>74</v>
      </c>
      <c r="F29" s="12">
        <v>387</v>
      </c>
      <c r="G29" s="12">
        <f t="shared" si="25"/>
        <v>189.63000000000002</v>
      </c>
      <c r="H29" s="12">
        <f t="shared" si="29"/>
        <v>108.36000000000001</v>
      </c>
      <c r="I29" s="29">
        <f t="shared" si="3"/>
        <v>108.36000000000001</v>
      </c>
      <c r="J29" s="29">
        <f t="shared" si="0"/>
        <v>251.55</v>
      </c>
      <c r="K29" s="29">
        <f t="shared" si="4"/>
        <v>113.77800000000002</v>
      </c>
      <c r="L29" s="29">
        <f t="shared" si="1"/>
        <v>241.68150000000003</v>
      </c>
      <c r="M29" s="29">
        <f t="shared" si="5"/>
        <v>102.94200000000001</v>
      </c>
      <c r="N29" s="29">
        <f t="shared" si="6"/>
        <v>108.36000000000001</v>
      </c>
      <c r="O29" s="29">
        <f t="shared" si="7"/>
        <v>241.68150000000003</v>
      </c>
      <c r="P29" s="29" t="str">
        <f t="shared" si="26"/>
        <v>Medicaid APG</v>
      </c>
      <c r="Q29" s="29">
        <f t="shared" si="8"/>
        <v>108.36000000000001</v>
      </c>
      <c r="R29" s="29" t="str">
        <f t="shared" si="9"/>
        <v>Medicaid APG</v>
      </c>
      <c r="S29" s="29">
        <f t="shared" si="10"/>
        <v>140.86800000000002</v>
      </c>
      <c r="T29" s="29">
        <f t="shared" si="11"/>
        <v>290.25</v>
      </c>
      <c r="U29" s="29">
        <f t="shared" si="12"/>
        <v>108.36000000000001</v>
      </c>
      <c r="V29" s="29">
        <f t="shared" si="13"/>
        <v>108.36000000000001</v>
      </c>
      <c r="W29" s="29">
        <f t="shared" si="14"/>
        <v>100.62</v>
      </c>
      <c r="X29" s="29" t="s">
        <v>53</v>
      </c>
      <c r="Y29" s="33">
        <f t="shared" si="15"/>
        <v>108.36000000000001</v>
      </c>
      <c r="Z29" s="29">
        <f t="shared" si="16"/>
        <v>274.77</v>
      </c>
      <c r="AA29" s="29">
        <f t="shared" si="17"/>
        <v>108.36000000000001</v>
      </c>
      <c r="AB29" s="33" t="str">
        <f t="shared" si="18"/>
        <v>Medicaid APG</v>
      </c>
      <c r="AC29" s="33">
        <f t="shared" si="19"/>
        <v>108.36000000000001</v>
      </c>
      <c r="AD29" s="33">
        <f t="shared" si="20"/>
        <v>251.55</v>
      </c>
      <c r="AE29" s="29" t="s">
        <v>53</v>
      </c>
      <c r="AF29" s="27">
        <f t="shared" si="21"/>
        <v>108.36000000000001</v>
      </c>
      <c r="AG29" s="29" t="s">
        <v>53</v>
      </c>
      <c r="AH29" s="34">
        <f t="shared" si="22"/>
        <v>318.201075</v>
      </c>
      <c r="AI29" s="28">
        <f t="shared" si="23"/>
        <v>318.201075</v>
      </c>
      <c r="AJ29" s="29">
        <f t="shared" si="24"/>
        <v>387</v>
      </c>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6"/>
      <c r="CL29" s="6"/>
      <c r="CM29" s="6"/>
      <c r="CN29" s="6"/>
      <c r="CO29" s="6"/>
      <c r="CP29" s="6"/>
      <c r="CQ29" s="6"/>
      <c r="CR29" s="6"/>
      <c r="CS29" s="6"/>
      <c r="CT29" s="6"/>
      <c r="CU29" s="6"/>
      <c r="CV29" s="6"/>
    </row>
    <row r="30" spans="1:100" s="7" customFormat="1" x14ac:dyDescent="0.25">
      <c r="A30" s="92"/>
      <c r="B30" s="31">
        <v>90325</v>
      </c>
      <c r="C30" s="31">
        <v>90325</v>
      </c>
      <c r="D30" s="26" t="s">
        <v>51</v>
      </c>
      <c r="E30" s="32" t="s">
        <v>75</v>
      </c>
      <c r="F30" s="12">
        <v>61</v>
      </c>
      <c r="G30" s="12">
        <f t="shared" si="25"/>
        <v>29.890000000000004</v>
      </c>
      <c r="H30" s="12">
        <f t="shared" si="29"/>
        <v>17.080000000000002</v>
      </c>
      <c r="I30" s="29">
        <f t="shared" si="3"/>
        <v>17.080000000000002</v>
      </c>
      <c r="J30" s="29">
        <f t="shared" si="0"/>
        <v>39.65</v>
      </c>
      <c r="K30" s="29">
        <f t="shared" si="4"/>
        <v>17.934000000000001</v>
      </c>
      <c r="L30" s="29">
        <f t="shared" si="1"/>
        <v>38.094500000000004</v>
      </c>
      <c r="M30" s="29">
        <f t="shared" si="5"/>
        <v>16.226000000000003</v>
      </c>
      <c r="N30" s="29">
        <f t="shared" si="6"/>
        <v>17.080000000000002</v>
      </c>
      <c r="O30" s="29">
        <f t="shared" si="7"/>
        <v>38.094500000000004</v>
      </c>
      <c r="P30" s="29" t="str">
        <f t="shared" si="26"/>
        <v>Medicaid APG</v>
      </c>
      <c r="Q30" s="29">
        <f t="shared" si="8"/>
        <v>17.080000000000002</v>
      </c>
      <c r="R30" s="29" t="str">
        <f t="shared" si="9"/>
        <v>Medicaid APG</v>
      </c>
      <c r="S30" s="29">
        <f t="shared" si="10"/>
        <v>22.204000000000004</v>
      </c>
      <c r="T30" s="29">
        <f t="shared" si="11"/>
        <v>45.75</v>
      </c>
      <c r="U30" s="29">
        <f t="shared" si="12"/>
        <v>17.080000000000002</v>
      </c>
      <c r="V30" s="29">
        <f t="shared" si="13"/>
        <v>17.080000000000002</v>
      </c>
      <c r="W30" s="29">
        <f t="shared" si="14"/>
        <v>15.860000000000001</v>
      </c>
      <c r="X30" s="29" t="s">
        <v>53</v>
      </c>
      <c r="Y30" s="33">
        <f t="shared" si="15"/>
        <v>17.080000000000002</v>
      </c>
      <c r="Z30" s="29">
        <f t="shared" si="16"/>
        <v>43.309999999999995</v>
      </c>
      <c r="AA30" s="29">
        <f t="shared" si="17"/>
        <v>17.080000000000002</v>
      </c>
      <c r="AB30" s="33" t="str">
        <f t="shared" si="18"/>
        <v>Medicaid APG</v>
      </c>
      <c r="AC30" s="33">
        <f t="shared" si="19"/>
        <v>17.080000000000002</v>
      </c>
      <c r="AD30" s="33">
        <f t="shared" si="20"/>
        <v>39.65</v>
      </c>
      <c r="AE30" s="29" t="s">
        <v>53</v>
      </c>
      <c r="AF30" s="27">
        <f t="shared" si="21"/>
        <v>17.080000000000002</v>
      </c>
      <c r="AG30" s="29" t="s">
        <v>53</v>
      </c>
      <c r="AH30" s="34">
        <f t="shared" si="22"/>
        <v>50.155724999999997</v>
      </c>
      <c r="AI30" s="28">
        <f t="shared" si="23"/>
        <v>50.155724999999997</v>
      </c>
      <c r="AJ30" s="29">
        <f t="shared" si="24"/>
        <v>61</v>
      </c>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6"/>
      <c r="CL30" s="6"/>
      <c r="CM30" s="6"/>
      <c r="CN30" s="6"/>
      <c r="CO30" s="6"/>
      <c r="CP30" s="6"/>
      <c r="CQ30" s="6"/>
      <c r="CR30" s="6"/>
      <c r="CS30" s="6"/>
      <c r="CT30" s="6"/>
      <c r="CU30" s="6"/>
      <c r="CV30" s="6"/>
    </row>
    <row r="31" spans="1:100" s="7" customFormat="1" x14ac:dyDescent="0.25">
      <c r="A31" s="92"/>
      <c r="B31" s="31">
        <v>80009</v>
      </c>
      <c r="C31" s="25">
        <v>84153</v>
      </c>
      <c r="D31" s="26" t="s">
        <v>76</v>
      </c>
      <c r="E31" s="32" t="s">
        <v>77</v>
      </c>
      <c r="F31" s="12">
        <v>39</v>
      </c>
      <c r="G31" s="12">
        <f t="shared" si="25"/>
        <v>19.110000000000003</v>
      </c>
      <c r="H31" s="12">
        <f t="shared" si="29"/>
        <v>10.920000000000002</v>
      </c>
      <c r="I31" s="29">
        <f t="shared" si="3"/>
        <v>10.920000000000002</v>
      </c>
      <c r="J31" s="29">
        <f t="shared" si="0"/>
        <v>25.35</v>
      </c>
      <c r="K31" s="29">
        <f t="shared" si="4"/>
        <v>11.466000000000003</v>
      </c>
      <c r="L31" s="29">
        <f t="shared" si="1"/>
        <v>24.355500000000003</v>
      </c>
      <c r="M31" s="29">
        <f t="shared" si="5"/>
        <v>10.374000000000001</v>
      </c>
      <c r="N31" s="29">
        <f t="shared" si="6"/>
        <v>10.920000000000002</v>
      </c>
      <c r="O31" s="29">
        <f t="shared" si="7"/>
        <v>24.355500000000003</v>
      </c>
      <c r="P31" s="29">
        <f>X31*1.05</f>
        <v>19.3095</v>
      </c>
      <c r="Q31" s="29">
        <f t="shared" si="8"/>
        <v>10.920000000000002</v>
      </c>
      <c r="R31" s="29">
        <f t="shared" si="9"/>
        <v>18.39</v>
      </c>
      <c r="S31" s="29">
        <f t="shared" si="10"/>
        <v>14.196000000000003</v>
      </c>
      <c r="T31" s="29">
        <f t="shared" si="11"/>
        <v>29.25</v>
      </c>
      <c r="U31" s="29">
        <f t="shared" si="12"/>
        <v>10.920000000000002</v>
      </c>
      <c r="V31" s="29">
        <f t="shared" si="13"/>
        <v>10.920000000000002</v>
      </c>
      <c r="W31" s="29">
        <f t="shared" si="14"/>
        <v>10.14</v>
      </c>
      <c r="X31" s="29">
        <v>18.39</v>
      </c>
      <c r="Y31" s="33">
        <f t="shared" si="15"/>
        <v>10.920000000000002</v>
      </c>
      <c r="Z31" s="29">
        <f t="shared" si="16"/>
        <v>27.689999999999998</v>
      </c>
      <c r="AA31" s="29">
        <f t="shared" si="17"/>
        <v>10.920000000000002</v>
      </c>
      <c r="AB31" s="33">
        <f t="shared" si="18"/>
        <v>18.39</v>
      </c>
      <c r="AC31" s="33">
        <f t="shared" si="19"/>
        <v>10.920000000000002</v>
      </c>
      <c r="AD31" s="33">
        <f t="shared" si="20"/>
        <v>25.35</v>
      </c>
      <c r="AE31" s="29" t="s">
        <v>53</v>
      </c>
      <c r="AF31" s="27">
        <f t="shared" si="21"/>
        <v>10.920000000000002</v>
      </c>
      <c r="AG31" s="29" t="s">
        <v>53</v>
      </c>
      <c r="AH31" s="34">
        <f t="shared" si="22"/>
        <v>32.066775</v>
      </c>
      <c r="AI31" s="28">
        <f t="shared" si="23"/>
        <v>32.066775</v>
      </c>
      <c r="AJ31" s="29">
        <f t="shared" si="24"/>
        <v>39</v>
      </c>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6"/>
      <c r="CL31" s="6"/>
      <c r="CM31" s="6"/>
      <c r="CN31" s="6"/>
      <c r="CO31" s="6"/>
      <c r="CP31" s="6"/>
      <c r="CQ31" s="6"/>
      <c r="CR31" s="6"/>
      <c r="CS31" s="6"/>
      <c r="CT31" s="6"/>
      <c r="CU31" s="6"/>
      <c r="CV31" s="6"/>
    </row>
    <row r="32" spans="1:100" s="7" customFormat="1" x14ac:dyDescent="0.25">
      <c r="A32" s="92"/>
      <c r="B32" s="31">
        <v>80025</v>
      </c>
      <c r="C32" s="31">
        <v>80025</v>
      </c>
      <c r="D32" s="26" t="s">
        <v>76</v>
      </c>
      <c r="E32" s="32" t="s">
        <v>78</v>
      </c>
      <c r="F32" s="12">
        <v>115</v>
      </c>
      <c r="G32" s="12">
        <f t="shared" si="25"/>
        <v>56.350000000000009</v>
      </c>
      <c r="H32" s="12">
        <f t="shared" si="29"/>
        <v>32.200000000000003</v>
      </c>
      <c r="I32" s="29">
        <f t="shared" si="3"/>
        <v>32.200000000000003</v>
      </c>
      <c r="J32" s="29">
        <f t="shared" si="0"/>
        <v>74.75</v>
      </c>
      <c r="K32" s="29">
        <f t="shared" si="4"/>
        <v>33.81</v>
      </c>
      <c r="L32" s="29">
        <f t="shared" si="1"/>
        <v>71.81750000000001</v>
      </c>
      <c r="M32" s="29">
        <f t="shared" si="5"/>
        <v>30.59</v>
      </c>
      <c r="N32" s="29">
        <f t="shared" si="6"/>
        <v>32.200000000000003</v>
      </c>
      <c r="O32" s="29">
        <f t="shared" si="7"/>
        <v>71.81750000000001</v>
      </c>
      <c r="P32" s="29" t="str">
        <f t="shared" si="26"/>
        <v>Medicaid APG</v>
      </c>
      <c r="Q32" s="29">
        <f t="shared" si="8"/>
        <v>32.200000000000003</v>
      </c>
      <c r="R32" s="29" t="str">
        <f t="shared" si="9"/>
        <v>Medicaid APG</v>
      </c>
      <c r="S32" s="29">
        <f t="shared" si="10"/>
        <v>41.860000000000007</v>
      </c>
      <c r="T32" s="29">
        <f t="shared" si="11"/>
        <v>86.25</v>
      </c>
      <c r="U32" s="29">
        <f t="shared" si="12"/>
        <v>32.200000000000003</v>
      </c>
      <c r="V32" s="29">
        <f t="shared" si="13"/>
        <v>32.200000000000003</v>
      </c>
      <c r="W32" s="29">
        <f t="shared" si="14"/>
        <v>29.900000000000002</v>
      </c>
      <c r="X32" s="29" t="s">
        <v>53</v>
      </c>
      <c r="Y32" s="33">
        <f t="shared" si="15"/>
        <v>32.200000000000003</v>
      </c>
      <c r="Z32" s="29">
        <f t="shared" si="16"/>
        <v>81.649999999999991</v>
      </c>
      <c r="AA32" s="29">
        <f t="shared" si="17"/>
        <v>32.200000000000003</v>
      </c>
      <c r="AB32" s="33" t="str">
        <f t="shared" si="18"/>
        <v>Medicaid APG</v>
      </c>
      <c r="AC32" s="33">
        <f t="shared" si="19"/>
        <v>32.200000000000003</v>
      </c>
      <c r="AD32" s="33">
        <f t="shared" si="20"/>
        <v>74.75</v>
      </c>
      <c r="AE32" s="29" t="s">
        <v>53</v>
      </c>
      <c r="AF32" s="27">
        <f t="shared" si="21"/>
        <v>32.200000000000003</v>
      </c>
      <c r="AG32" s="29" t="s">
        <v>53</v>
      </c>
      <c r="AH32" s="34">
        <f t="shared" si="22"/>
        <v>94.555875</v>
      </c>
      <c r="AI32" s="28">
        <f t="shared" si="23"/>
        <v>94.555875</v>
      </c>
      <c r="AJ32" s="29">
        <f t="shared" si="24"/>
        <v>115</v>
      </c>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6"/>
      <c r="CL32" s="6"/>
      <c r="CM32" s="6"/>
      <c r="CN32" s="6"/>
      <c r="CO32" s="6"/>
      <c r="CP32" s="6"/>
      <c r="CQ32" s="6"/>
      <c r="CR32" s="6"/>
      <c r="CS32" s="6"/>
      <c r="CT32" s="6"/>
      <c r="CU32" s="6"/>
      <c r="CV32" s="6"/>
    </row>
    <row r="33" spans="1:100" s="7" customFormat="1" x14ac:dyDescent="0.25">
      <c r="A33" s="92"/>
      <c r="B33" s="31">
        <v>80203</v>
      </c>
      <c r="C33" s="31">
        <v>80203</v>
      </c>
      <c r="D33" s="26" t="s">
        <v>76</v>
      </c>
      <c r="E33" s="32" t="s">
        <v>79</v>
      </c>
      <c r="F33" s="12">
        <v>146</v>
      </c>
      <c r="G33" s="12">
        <f t="shared" si="25"/>
        <v>71.540000000000006</v>
      </c>
      <c r="H33" s="12">
        <f t="shared" si="29"/>
        <v>40.880000000000003</v>
      </c>
      <c r="I33" s="29">
        <f t="shared" si="3"/>
        <v>40.880000000000003</v>
      </c>
      <c r="J33" s="29">
        <f t="shared" si="0"/>
        <v>94.9</v>
      </c>
      <c r="K33" s="29">
        <f t="shared" si="4"/>
        <v>42.924000000000007</v>
      </c>
      <c r="L33" s="29">
        <f t="shared" si="1"/>
        <v>91.177000000000007</v>
      </c>
      <c r="M33" s="29">
        <f t="shared" si="5"/>
        <v>38.835999999999999</v>
      </c>
      <c r="N33" s="29">
        <f t="shared" si="6"/>
        <v>40.880000000000003</v>
      </c>
      <c r="O33" s="29">
        <f t="shared" si="7"/>
        <v>91.177000000000007</v>
      </c>
      <c r="P33" s="29">
        <f>X33*1.05</f>
        <v>11.140499999999999</v>
      </c>
      <c r="Q33" s="29">
        <f t="shared" si="8"/>
        <v>40.880000000000003</v>
      </c>
      <c r="R33" s="29">
        <f t="shared" si="9"/>
        <v>10.61</v>
      </c>
      <c r="S33" s="29">
        <f t="shared" si="10"/>
        <v>53.144000000000005</v>
      </c>
      <c r="T33" s="29">
        <f t="shared" si="11"/>
        <v>109.5</v>
      </c>
      <c r="U33" s="29">
        <f t="shared" si="12"/>
        <v>40.880000000000003</v>
      </c>
      <c r="V33" s="29">
        <f t="shared" si="13"/>
        <v>40.880000000000003</v>
      </c>
      <c r="W33" s="29">
        <f t="shared" si="14"/>
        <v>37.96</v>
      </c>
      <c r="X33" s="29">
        <v>10.61</v>
      </c>
      <c r="Y33" s="33">
        <f t="shared" si="15"/>
        <v>40.880000000000003</v>
      </c>
      <c r="Z33" s="29">
        <f t="shared" si="16"/>
        <v>103.66</v>
      </c>
      <c r="AA33" s="29">
        <f t="shared" si="17"/>
        <v>40.880000000000003</v>
      </c>
      <c r="AB33" s="33">
        <f t="shared" si="18"/>
        <v>10.61</v>
      </c>
      <c r="AC33" s="33">
        <f t="shared" si="19"/>
        <v>40.880000000000003</v>
      </c>
      <c r="AD33" s="33">
        <f t="shared" si="20"/>
        <v>94.9</v>
      </c>
      <c r="AE33" s="29" t="s">
        <v>53</v>
      </c>
      <c r="AF33" s="27">
        <f t="shared" si="21"/>
        <v>40.880000000000003</v>
      </c>
      <c r="AG33" s="29" t="s">
        <v>53</v>
      </c>
      <c r="AH33" s="34">
        <f t="shared" si="22"/>
        <v>120.04485</v>
      </c>
      <c r="AI33" s="28">
        <f t="shared" si="23"/>
        <v>120.04485</v>
      </c>
      <c r="AJ33" s="29">
        <f t="shared" si="24"/>
        <v>146</v>
      </c>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6"/>
      <c r="CL33" s="6"/>
      <c r="CM33" s="6"/>
      <c r="CN33" s="6"/>
      <c r="CO33" s="6"/>
      <c r="CP33" s="6"/>
      <c r="CQ33" s="6"/>
      <c r="CR33" s="6"/>
      <c r="CS33" s="6"/>
      <c r="CT33" s="6"/>
      <c r="CU33" s="6"/>
      <c r="CV33" s="6"/>
    </row>
    <row r="34" spans="1:100" s="7" customFormat="1" x14ac:dyDescent="0.25">
      <c r="A34" s="92"/>
      <c r="B34" s="31">
        <v>80252</v>
      </c>
      <c r="C34" s="31">
        <v>80252</v>
      </c>
      <c r="D34" s="26" t="s">
        <v>76</v>
      </c>
      <c r="E34" s="32" t="s">
        <v>80</v>
      </c>
      <c r="F34" s="12">
        <v>238</v>
      </c>
      <c r="G34" s="12">
        <f t="shared" si="25"/>
        <v>116.62</v>
      </c>
      <c r="H34" s="12">
        <f t="shared" si="29"/>
        <v>66.64</v>
      </c>
      <c r="I34" s="29">
        <f t="shared" si="3"/>
        <v>66.64</v>
      </c>
      <c r="J34" s="29">
        <f t="shared" si="0"/>
        <v>154.70000000000002</v>
      </c>
      <c r="K34" s="29">
        <f t="shared" si="4"/>
        <v>69.972000000000008</v>
      </c>
      <c r="L34" s="29">
        <f t="shared" si="1"/>
        <v>148.631</v>
      </c>
      <c r="M34" s="29">
        <f t="shared" si="5"/>
        <v>63.308</v>
      </c>
      <c r="N34" s="29">
        <f t="shared" si="6"/>
        <v>66.64</v>
      </c>
      <c r="O34" s="29">
        <f t="shared" si="7"/>
        <v>148.631</v>
      </c>
      <c r="P34" s="29" t="str">
        <f t="shared" si="26"/>
        <v>Medicaid APG</v>
      </c>
      <c r="Q34" s="29">
        <f t="shared" si="8"/>
        <v>66.64</v>
      </c>
      <c r="R34" s="29" t="str">
        <f t="shared" si="9"/>
        <v>Medicaid APG</v>
      </c>
      <c r="S34" s="29">
        <f t="shared" si="10"/>
        <v>86.632000000000005</v>
      </c>
      <c r="T34" s="29">
        <f t="shared" si="11"/>
        <v>178.5</v>
      </c>
      <c r="U34" s="29">
        <f t="shared" si="12"/>
        <v>66.64</v>
      </c>
      <c r="V34" s="29">
        <f t="shared" si="13"/>
        <v>66.64</v>
      </c>
      <c r="W34" s="29">
        <f t="shared" si="14"/>
        <v>61.88</v>
      </c>
      <c r="X34" s="29" t="s">
        <v>53</v>
      </c>
      <c r="Y34" s="33">
        <f t="shared" si="15"/>
        <v>66.64</v>
      </c>
      <c r="Z34" s="29">
        <f t="shared" si="16"/>
        <v>168.98</v>
      </c>
      <c r="AA34" s="29">
        <f t="shared" si="17"/>
        <v>66.64</v>
      </c>
      <c r="AB34" s="33" t="str">
        <f t="shared" si="18"/>
        <v>Medicaid APG</v>
      </c>
      <c r="AC34" s="33">
        <f t="shared" si="19"/>
        <v>66.64</v>
      </c>
      <c r="AD34" s="33">
        <f t="shared" si="20"/>
        <v>154.70000000000002</v>
      </c>
      <c r="AE34" s="29" t="s">
        <v>53</v>
      </c>
      <c r="AF34" s="27">
        <f t="shared" si="21"/>
        <v>66.64</v>
      </c>
      <c r="AG34" s="29" t="s">
        <v>53</v>
      </c>
      <c r="AH34" s="34">
        <f t="shared" si="22"/>
        <v>195.68955</v>
      </c>
      <c r="AI34" s="28">
        <f t="shared" si="23"/>
        <v>195.68955</v>
      </c>
      <c r="AJ34" s="29">
        <f t="shared" si="24"/>
        <v>238</v>
      </c>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6"/>
      <c r="CL34" s="6"/>
      <c r="CM34" s="6"/>
      <c r="CN34" s="6"/>
      <c r="CO34" s="6"/>
      <c r="CP34" s="6"/>
      <c r="CQ34" s="6"/>
      <c r="CR34" s="6"/>
      <c r="CS34" s="6"/>
      <c r="CT34" s="6"/>
      <c r="CU34" s="6"/>
      <c r="CV34" s="6"/>
    </row>
    <row r="35" spans="1:100" s="7" customFormat="1" x14ac:dyDescent="0.25">
      <c r="A35" s="92"/>
      <c r="B35" s="31">
        <v>80398</v>
      </c>
      <c r="C35" s="25">
        <v>80048</v>
      </c>
      <c r="D35" s="26" t="s">
        <v>76</v>
      </c>
      <c r="E35" s="32" t="s">
        <v>81</v>
      </c>
      <c r="F35" s="12">
        <v>135</v>
      </c>
      <c r="G35" s="12">
        <f t="shared" si="25"/>
        <v>66.150000000000006</v>
      </c>
      <c r="H35" s="12">
        <f t="shared" si="29"/>
        <v>37.800000000000004</v>
      </c>
      <c r="I35" s="29">
        <f t="shared" si="3"/>
        <v>37.800000000000004</v>
      </c>
      <c r="J35" s="29">
        <f t="shared" si="0"/>
        <v>87.75</v>
      </c>
      <c r="K35" s="29">
        <f t="shared" si="4"/>
        <v>39.690000000000005</v>
      </c>
      <c r="L35" s="29">
        <f t="shared" si="1"/>
        <v>84.307500000000005</v>
      </c>
      <c r="M35" s="29">
        <f t="shared" si="5"/>
        <v>35.910000000000004</v>
      </c>
      <c r="N35" s="29">
        <f t="shared" si="6"/>
        <v>37.800000000000004</v>
      </c>
      <c r="O35" s="29">
        <f t="shared" si="7"/>
        <v>84.307500000000005</v>
      </c>
      <c r="P35" s="29" t="str">
        <f t="shared" si="26"/>
        <v>Medicaid APG</v>
      </c>
      <c r="Q35" s="29">
        <f t="shared" si="8"/>
        <v>37.800000000000004</v>
      </c>
      <c r="R35" s="29" t="str">
        <f t="shared" si="9"/>
        <v>Medicaid APG</v>
      </c>
      <c r="S35" s="29">
        <f t="shared" si="10"/>
        <v>49.140000000000008</v>
      </c>
      <c r="T35" s="29">
        <f t="shared" si="11"/>
        <v>101.25</v>
      </c>
      <c r="U35" s="29">
        <f t="shared" si="12"/>
        <v>37.800000000000004</v>
      </c>
      <c r="V35" s="29">
        <f t="shared" si="13"/>
        <v>37.800000000000004</v>
      </c>
      <c r="W35" s="29">
        <f t="shared" si="14"/>
        <v>35.1</v>
      </c>
      <c r="X35" s="29" t="s">
        <v>53</v>
      </c>
      <c r="Y35" s="33">
        <f t="shared" si="15"/>
        <v>37.800000000000004</v>
      </c>
      <c r="Z35" s="29">
        <f t="shared" si="16"/>
        <v>95.85</v>
      </c>
      <c r="AA35" s="29">
        <f t="shared" si="17"/>
        <v>37.800000000000004</v>
      </c>
      <c r="AB35" s="33" t="str">
        <f t="shared" si="18"/>
        <v>Medicaid APG</v>
      </c>
      <c r="AC35" s="33">
        <f t="shared" si="19"/>
        <v>37.800000000000004</v>
      </c>
      <c r="AD35" s="33">
        <f t="shared" si="20"/>
        <v>87.75</v>
      </c>
      <c r="AE35" s="29" t="s">
        <v>53</v>
      </c>
      <c r="AF35" s="27">
        <f t="shared" si="21"/>
        <v>37.800000000000004</v>
      </c>
      <c r="AG35" s="29" t="s">
        <v>53</v>
      </c>
      <c r="AH35" s="34">
        <f t="shared" si="22"/>
        <v>111.00037500000001</v>
      </c>
      <c r="AI35" s="28">
        <f t="shared" si="23"/>
        <v>111.00037500000001</v>
      </c>
      <c r="AJ35" s="29">
        <f t="shared" si="24"/>
        <v>135</v>
      </c>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6"/>
      <c r="CL35" s="6"/>
      <c r="CM35" s="6"/>
      <c r="CN35" s="6"/>
      <c r="CO35" s="6"/>
      <c r="CP35" s="6"/>
      <c r="CQ35" s="6"/>
      <c r="CR35" s="6"/>
      <c r="CS35" s="6"/>
      <c r="CT35" s="6"/>
      <c r="CU35" s="6"/>
      <c r="CV35" s="6"/>
    </row>
    <row r="36" spans="1:100" s="7" customFormat="1" x14ac:dyDescent="0.25">
      <c r="A36" s="92"/>
      <c r="B36" s="31">
        <v>80400</v>
      </c>
      <c r="C36" s="25">
        <v>80053</v>
      </c>
      <c r="D36" s="26" t="s">
        <v>76</v>
      </c>
      <c r="E36" s="32" t="s">
        <v>82</v>
      </c>
      <c r="F36" s="12">
        <v>214</v>
      </c>
      <c r="G36" s="12">
        <f t="shared" si="25"/>
        <v>104.86000000000001</v>
      </c>
      <c r="H36" s="12">
        <f t="shared" si="29"/>
        <v>59.920000000000009</v>
      </c>
      <c r="I36" s="29">
        <f t="shared" si="3"/>
        <v>59.920000000000009</v>
      </c>
      <c r="J36" s="29">
        <f t="shared" si="0"/>
        <v>139.1</v>
      </c>
      <c r="K36" s="29">
        <f t="shared" si="4"/>
        <v>62.916000000000011</v>
      </c>
      <c r="L36" s="29">
        <f t="shared" si="1"/>
        <v>133.643</v>
      </c>
      <c r="M36" s="29">
        <f t="shared" si="5"/>
        <v>56.924000000000007</v>
      </c>
      <c r="N36" s="29">
        <f t="shared" si="6"/>
        <v>59.920000000000009</v>
      </c>
      <c r="O36" s="29">
        <f t="shared" si="7"/>
        <v>133.643</v>
      </c>
      <c r="P36" s="29">
        <f>X36*1.05</f>
        <v>10.605</v>
      </c>
      <c r="Q36" s="29">
        <f t="shared" si="8"/>
        <v>59.920000000000009</v>
      </c>
      <c r="R36" s="29">
        <f t="shared" si="9"/>
        <v>10.1</v>
      </c>
      <c r="S36" s="29">
        <f t="shared" si="10"/>
        <v>77.896000000000015</v>
      </c>
      <c r="T36" s="29">
        <f t="shared" si="11"/>
        <v>160.5</v>
      </c>
      <c r="U36" s="29">
        <f t="shared" si="12"/>
        <v>59.920000000000009</v>
      </c>
      <c r="V36" s="29">
        <f t="shared" si="13"/>
        <v>59.920000000000009</v>
      </c>
      <c r="W36" s="29">
        <f t="shared" si="14"/>
        <v>55.64</v>
      </c>
      <c r="X36" s="29">
        <v>10.1</v>
      </c>
      <c r="Y36" s="33">
        <f t="shared" si="15"/>
        <v>59.920000000000009</v>
      </c>
      <c r="Z36" s="29">
        <f t="shared" si="16"/>
        <v>151.94</v>
      </c>
      <c r="AA36" s="29">
        <f t="shared" si="17"/>
        <v>59.920000000000009</v>
      </c>
      <c r="AB36" s="33">
        <f t="shared" si="18"/>
        <v>10.1</v>
      </c>
      <c r="AC36" s="33">
        <f t="shared" si="19"/>
        <v>59.920000000000009</v>
      </c>
      <c r="AD36" s="33">
        <f t="shared" si="20"/>
        <v>139.1</v>
      </c>
      <c r="AE36" s="29" t="s">
        <v>53</v>
      </c>
      <c r="AF36" s="27">
        <f t="shared" si="21"/>
        <v>59.920000000000009</v>
      </c>
      <c r="AG36" s="29" t="s">
        <v>53</v>
      </c>
      <c r="AH36" s="34">
        <f t="shared" si="22"/>
        <v>175.95615000000001</v>
      </c>
      <c r="AI36" s="28">
        <f t="shared" si="23"/>
        <v>175.95615000000001</v>
      </c>
      <c r="AJ36" s="29">
        <f t="shared" si="24"/>
        <v>214</v>
      </c>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6"/>
      <c r="CL36" s="6"/>
      <c r="CM36" s="6"/>
      <c r="CN36" s="6"/>
      <c r="CO36" s="6"/>
      <c r="CP36" s="6"/>
      <c r="CQ36" s="6"/>
      <c r="CR36" s="6"/>
      <c r="CS36" s="6"/>
      <c r="CT36" s="6"/>
      <c r="CU36" s="6"/>
      <c r="CV36" s="6"/>
    </row>
    <row r="37" spans="1:100" s="7" customFormat="1" x14ac:dyDescent="0.25">
      <c r="A37" s="92"/>
      <c r="B37" s="31">
        <v>80401</v>
      </c>
      <c r="C37" s="31">
        <v>80401</v>
      </c>
      <c r="D37" s="26" t="s">
        <v>76</v>
      </c>
      <c r="E37" s="32" t="s">
        <v>83</v>
      </c>
      <c r="F37" s="12">
        <v>132</v>
      </c>
      <c r="G37" s="12">
        <f t="shared" si="25"/>
        <v>64.680000000000007</v>
      </c>
      <c r="H37" s="12">
        <f t="shared" si="29"/>
        <v>36.96</v>
      </c>
      <c r="I37" s="29">
        <f t="shared" si="3"/>
        <v>36.96</v>
      </c>
      <c r="J37" s="29">
        <f t="shared" si="0"/>
        <v>85.8</v>
      </c>
      <c r="K37" s="29">
        <f t="shared" si="4"/>
        <v>38.808</v>
      </c>
      <c r="L37" s="29">
        <f t="shared" si="1"/>
        <v>82.434000000000012</v>
      </c>
      <c r="M37" s="29">
        <f t="shared" si="5"/>
        <v>35.112000000000002</v>
      </c>
      <c r="N37" s="29">
        <f t="shared" si="6"/>
        <v>36.96</v>
      </c>
      <c r="O37" s="29">
        <f t="shared" si="7"/>
        <v>82.434000000000012</v>
      </c>
      <c r="P37" s="29" t="str">
        <f t="shared" si="26"/>
        <v>Medicaid APG</v>
      </c>
      <c r="Q37" s="29">
        <f t="shared" si="8"/>
        <v>36.96</v>
      </c>
      <c r="R37" s="29" t="str">
        <f t="shared" si="9"/>
        <v>Medicaid APG</v>
      </c>
      <c r="S37" s="29">
        <f t="shared" si="10"/>
        <v>48.048000000000002</v>
      </c>
      <c r="T37" s="29">
        <f t="shared" si="11"/>
        <v>99</v>
      </c>
      <c r="U37" s="29">
        <f t="shared" si="12"/>
        <v>36.96</v>
      </c>
      <c r="V37" s="29">
        <f t="shared" si="13"/>
        <v>36.96</v>
      </c>
      <c r="W37" s="29">
        <f t="shared" si="14"/>
        <v>34.32</v>
      </c>
      <c r="X37" s="79" t="s">
        <v>53</v>
      </c>
      <c r="Y37" s="33">
        <f t="shared" si="15"/>
        <v>36.96</v>
      </c>
      <c r="Z37" s="29">
        <f t="shared" si="16"/>
        <v>93.72</v>
      </c>
      <c r="AA37" s="29">
        <f t="shared" si="17"/>
        <v>36.96</v>
      </c>
      <c r="AB37" s="33" t="str">
        <f t="shared" si="18"/>
        <v>Medicaid APG</v>
      </c>
      <c r="AC37" s="33">
        <f t="shared" si="19"/>
        <v>36.96</v>
      </c>
      <c r="AD37" s="33">
        <f t="shared" si="20"/>
        <v>85.8</v>
      </c>
      <c r="AE37" s="29" t="s">
        <v>53</v>
      </c>
      <c r="AF37" s="27">
        <f t="shared" si="21"/>
        <v>36.96</v>
      </c>
      <c r="AG37" s="29" t="s">
        <v>53</v>
      </c>
      <c r="AH37" s="34">
        <f t="shared" si="22"/>
        <v>108.5337</v>
      </c>
      <c r="AI37" s="28">
        <f t="shared" si="23"/>
        <v>108.5337</v>
      </c>
      <c r="AJ37" s="29">
        <f t="shared" si="24"/>
        <v>132</v>
      </c>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6"/>
      <c r="CL37" s="6"/>
      <c r="CM37" s="6"/>
      <c r="CN37" s="6"/>
      <c r="CO37" s="6"/>
      <c r="CP37" s="6"/>
      <c r="CQ37" s="6"/>
      <c r="CR37" s="6"/>
      <c r="CS37" s="6"/>
      <c r="CT37" s="6"/>
      <c r="CU37" s="6"/>
      <c r="CV37" s="6"/>
    </row>
    <row r="38" spans="1:100" s="7" customFormat="1" x14ac:dyDescent="0.25">
      <c r="A38" s="92"/>
      <c r="B38" s="31">
        <v>80401</v>
      </c>
      <c r="C38" s="25">
        <v>80076</v>
      </c>
      <c r="D38" s="26" t="s">
        <v>76</v>
      </c>
      <c r="E38" s="32" t="s">
        <v>83</v>
      </c>
      <c r="F38" s="12">
        <v>132</v>
      </c>
      <c r="G38" s="12">
        <f t="shared" si="25"/>
        <v>64.680000000000007</v>
      </c>
      <c r="H38" s="12">
        <f t="shared" si="29"/>
        <v>36.96</v>
      </c>
      <c r="I38" s="29">
        <f t="shared" si="3"/>
        <v>36.96</v>
      </c>
      <c r="J38" s="29">
        <f t="shared" si="0"/>
        <v>85.8</v>
      </c>
      <c r="K38" s="29">
        <f t="shared" si="4"/>
        <v>38.808</v>
      </c>
      <c r="L38" s="29">
        <f t="shared" si="1"/>
        <v>82.434000000000012</v>
      </c>
      <c r="M38" s="29">
        <f t="shared" si="5"/>
        <v>35.112000000000002</v>
      </c>
      <c r="N38" s="29">
        <f t="shared" si="6"/>
        <v>36.96</v>
      </c>
      <c r="O38" s="29">
        <f t="shared" si="7"/>
        <v>82.434000000000012</v>
      </c>
      <c r="P38" s="29">
        <f>X38*1.05</f>
        <v>7.6860000000000008</v>
      </c>
      <c r="Q38" s="29">
        <f t="shared" si="8"/>
        <v>36.96</v>
      </c>
      <c r="R38" s="29">
        <f t="shared" si="9"/>
        <v>7.32</v>
      </c>
      <c r="S38" s="29">
        <f t="shared" si="10"/>
        <v>48.048000000000002</v>
      </c>
      <c r="T38" s="29">
        <f t="shared" si="11"/>
        <v>99</v>
      </c>
      <c r="U38" s="29">
        <f t="shared" si="12"/>
        <v>36.96</v>
      </c>
      <c r="V38" s="29">
        <f t="shared" si="13"/>
        <v>36.96</v>
      </c>
      <c r="W38" s="29">
        <f t="shared" si="14"/>
        <v>34.32</v>
      </c>
      <c r="X38" s="29">
        <v>7.32</v>
      </c>
      <c r="Y38" s="33">
        <f t="shared" si="15"/>
        <v>36.96</v>
      </c>
      <c r="Z38" s="29">
        <f t="shared" si="16"/>
        <v>93.72</v>
      </c>
      <c r="AA38" s="29">
        <f t="shared" si="17"/>
        <v>36.96</v>
      </c>
      <c r="AB38" s="33">
        <f t="shared" si="18"/>
        <v>7.32</v>
      </c>
      <c r="AC38" s="33">
        <f t="shared" si="19"/>
        <v>36.96</v>
      </c>
      <c r="AD38" s="33">
        <f t="shared" si="20"/>
        <v>85.8</v>
      </c>
      <c r="AE38" s="29" t="s">
        <v>53</v>
      </c>
      <c r="AF38" s="27">
        <f t="shared" si="21"/>
        <v>36.96</v>
      </c>
      <c r="AG38" s="29" t="s">
        <v>53</v>
      </c>
      <c r="AH38" s="34">
        <f t="shared" si="22"/>
        <v>108.5337</v>
      </c>
      <c r="AI38" s="28">
        <f t="shared" si="23"/>
        <v>108.5337</v>
      </c>
      <c r="AJ38" s="29">
        <f t="shared" si="24"/>
        <v>132</v>
      </c>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6"/>
      <c r="CL38" s="6"/>
      <c r="CM38" s="6"/>
      <c r="CN38" s="6"/>
      <c r="CO38" s="6"/>
      <c r="CP38" s="6"/>
      <c r="CQ38" s="6"/>
      <c r="CR38" s="6"/>
      <c r="CS38" s="6"/>
      <c r="CT38" s="6"/>
      <c r="CU38" s="6"/>
      <c r="CV38" s="6"/>
    </row>
    <row r="39" spans="1:100" s="7" customFormat="1" x14ac:dyDescent="0.25">
      <c r="A39" s="92"/>
      <c r="B39" s="31">
        <v>80412</v>
      </c>
      <c r="C39" s="31">
        <v>80412</v>
      </c>
      <c r="D39" s="26" t="s">
        <v>76</v>
      </c>
      <c r="E39" s="32" t="s">
        <v>84</v>
      </c>
      <c r="F39" s="12">
        <v>268</v>
      </c>
      <c r="G39" s="12">
        <f t="shared" si="25"/>
        <v>131.32000000000002</v>
      </c>
      <c r="H39" s="12">
        <f t="shared" si="29"/>
        <v>75.040000000000006</v>
      </c>
      <c r="I39" s="29">
        <f t="shared" si="3"/>
        <v>75.040000000000006</v>
      </c>
      <c r="J39" s="29">
        <f t="shared" si="0"/>
        <v>174.20000000000002</v>
      </c>
      <c r="K39" s="29">
        <f t="shared" si="4"/>
        <v>78.792000000000016</v>
      </c>
      <c r="L39" s="29">
        <f t="shared" si="1"/>
        <v>167.36600000000001</v>
      </c>
      <c r="M39" s="29">
        <f t="shared" si="5"/>
        <v>71.287999999999997</v>
      </c>
      <c r="N39" s="29">
        <f t="shared" si="6"/>
        <v>75.040000000000006</v>
      </c>
      <c r="O39" s="29">
        <f t="shared" si="7"/>
        <v>167.36600000000001</v>
      </c>
      <c r="P39" s="29" t="str">
        <f t="shared" si="26"/>
        <v>Medicaid APG</v>
      </c>
      <c r="Q39" s="29">
        <f t="shared" si="8"/>
        <v>75.040000000000006</v>
      </c>
      <c r="R39" s="29" t="str">
        <f t="shared" si="9"/>
        <v>Medicaid APG</v>
      </c>
      <c r="S39" s="29">
        <f t="shared" si="10"/>
        <v>97.552000000000007</v>
      </c>
      <c r="T39" s="29">
        <f t="shared" si="11"/>
        <v>201</v>
      </c>
      <c r="U39" s="29">
        <f t="shared" si="12"/>
        <v>75.040000000000006</v>
      </c>
      <c r="V39" s="29">
        <f t="shared" si="13"/>
        <v>75.040000000000006</v>
      </c>
      <c r="W39" s="29">
        <f t="shared" si="14"/>
        <v>69.680000000000007</v>
      </c>
      <c r="X39" s="29" t="s">
        <v>53</v>
      </c>
      <c r="Y39" s="33">
        <f t="shared" si="15"/>
        <v>75.040000000000006</v>
      </c>
      <c r="Z39" s="29">
        <f t="shared" si="16"/>
        <v>190.28</v>
      </c>
      <c r="AA39" s="29">
        <f t="shared" si="17"/>
        <v>75.040000000000006</v>
      </c>
      <c r="AB39" s="33" t="str">
        <f t="shared" si="18"/>
        <v>Medicaid APG</v>
      </c>
      <c r="AC39" s="33">
        <f t="shared" si="19"/>
        <v>75.040000000000006</v>
      </c>
      <c r="AD39" s="33">
        <f t="shared" si="20"/>
        <v>174.20000000000002</v>
      </c>
      <c r="AE39" s="29" t="s">
        <v>53</v>
      </c>
      <c r="AF39" s="27">
        <f t="shared" si="21"/>
        <v>75.040000000000006</v>
      </c>
      <c r="AG39" s="29" t="s">
        <v>53</v>
      </c>
      <c r="AH39" s="34">
        <f t="shared" si="22"/>
        <v>220.3563</v>
      </c>
      <c r="AI39" s="28">
        <f t="shared" si="23"/>
        <v>220.3563</v>
      </c>
      <c r="AJ39" s="29">
        <f t="shared" si="24"/>
        <v>268</v>
      </c>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6"/>
      <c r="CL39" s="6"/>
      <c r="CM39" s="6"/>
      <c r="CN39" s="6"/>
      <c r="CO39" s="6"/>
      <c r="CP39" s="6"/>
      <c r="CQ39" s="6"/>
      <c r="CR39" s="6"/>
      <c r="CS39" s="6"/>
      <c r="CT39" s="6"/>
      <c r="CU39" s="6"/>
      <c r="CV39" s="6"/>
    </row>
    <row r="40" spans="1:100" s="7" customFormat="1" x14ac:dyDescent="0.25">
      <c r="A40" s="92"/>
      <c r="B40" s="31">
        <v>80527</v>
      </c>
      <c r="C40" s="25">
        <v>80069</v>
      </c>
      <c r="D40" s="26" t="s">
        <v>76</v>
      </c>
      <c r="E40" s="32" t="s">
        <v>85</v>
      </c>
      <c r="F40" s="12">
        <v>151</v>
      </c>
      <c r="G40" s="12">
        <f t="shared" si="25"/>
        <v>73.990000000000009</v>
      </c>
      <c r="H40" s="12">
        <f t="shared" si="29"/>
        <v>42.28</v>
      </c>
      <c r="I40" s="29">
        <f t="shared" si="3"/>
        <v>42.28</v>
      </c>
      <c r="J40" s="29">
        <f t="shared" si="0"/>
        <v>98.15</v>
      </c>
      <c r="K40" s="29">
        <f t="shared" si="4"/>
        <v>44.394000000000005</v>
      </c>
      <c r="L40" s="29">
        <f t="shared" si="1"/>
        <v>94.299500000000009</v>
      </c>
      <c r="M40" s="29">
        <f t="shared" si="5"/>
        <v>40.165999999999997</v>
      </c>
      <c r="N40" s="29">
        <f t="shared" si="6"/>
        <v>42.28</v>
      </c>
      <c r="O40" s="29">
        <f t="shared" si="7"/>
        <v>94.299500000000009</v>
      </c>
      <c r="P40" s="29">
        <f>X40*1.05</f>
        <v>9.1140000000000008</v>
      </c>
      <c r="Q40" s="29">
        <f t="shared" si="8"/>
        <v>42.28</v>
      </c>
      <c r="R40" s="29">
        <f t="shared" si="9"/>
        <v>8.68</v>
      </c>
      <c r="S40" s="29">
        <f t="shared" si="10"/>
        <v>54.964000000000006</v>
      </c>
      <c r="T40" s="29">
        <f t="shared" si="11"/>
        <v>113.25</v>
      </c>
      <c r="U40" s="29">
        <f t="shared" si="12"/>
        <v>42.28</v>
      </c>
      <c r="V40" s="29">
        <f t="shared" si="13"/>
        <v>42.28</v>
      </c>
      <c r="W40" s="29">
        <f t="shared" si="14"/>
        <v>39.26</v>
      </c>
      <c r="X40" s="29">
        <v>8.68</v>
      </c>
      <c r="Y40" s="33">
        <f t="shared" si="15"/>
        <v>42.28</v>
      </c>
      <c r="Z40" s="29">
        <f t="shared" si="16"/>
        <v>107.21</v>
      </c>
      <c r="AA40" s="29">
        <f t="shared" si="17"/>
        <v>42.28</v>
      </c>
      <c r="AB40" s="33">
        <f t="shared" si="18"/>
        <v>8.68</v>
      </c>
      <c r="AC40" s="33">
        <f t="shared" si="19"/>
        <v>42.28</v>
      </c>
      <c r="AD40" s="33">
        <f t="shared" si="20"/>
        <v>98.15</v>
      </c>
      <c r="AE40" s="29" t="s">
        <v>53</v>
      </c>
      <c r="AF40" s="27">
        <f t="shared" si="21"/>
        <v>42.28</v>
      </c>
      <c r="AG40" s="29" t="s">
        <v>53</v>
      </c>
      <c r="AH40" s="34">
        <f t="shared" si="22"/>
        <v>124.155975</v>
      </c>
      <c r="AI40" s="28">
        <f t="shared" si="23"/>
        <v>124.155975</v>
      </c>
      <c r="AJ40" s="29">
        <f t="shared" si="24"/>
        <v>151</v>
      </c>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6"/>
      <c r="CL40" s="6"/>
      <c r="CM40" s="6"/>
      <c r="CN40" s="6"/>
      <c r="CO40" s="6"/>
      <c r="CP40" s="6"/>
      <c r="CQ40" s="6"/>
      <c r="CR40" s="6"/>
      <c r="CS40" s="6"/>
      <c r="CT40" s="6"/>
      <c r="CU40" s="6"/>
      <c r="CV40" s="6"/>
    </row>
    <row r="41" spans="1:100" s="7" customFormat="1" x14ac:dyDescent="0.25">
      <c r="A41" s="92"/>
      <c r="B41" s="31">
        <v>80675</v>
      </c>
      <c r="C41" s="25">
        <v>84154</v>
      </c>
      <c r="D41" s="26" t="s">
        <v>76</v>
      </c>
      <c r="E41" s="32" t="s">
        <v>86</v>
      </c>
      <c r="F41" s="12">
        <v>45</v>
      </c>
      <c r="G41" s="12">
        <f t="shared" si="25"/>
        <v>22.050000000000004</v>
      </c>
      <c r="H41" s="12">
        <f t="shared" si="29"/>
        <v>12.600000000000001</v>
      </c>
      <c r="I41" s="29">
        <f t="shared" si="3"/>
        <v>12.600000000000001</v>
      </c>
      <c r="J41" s="29">
        <f t="shared" si="0"/>
        <v>29.25</v>
      </c>
      <c r="K41" s="29">
        <f t="shared" si="4"/>
        <v>13.230000000000002</v>
      </c>
      <c r="L41" s="29">
        <f t="shared" si="1"/>
        <v>28.102500000000003</v>
      </c>
      <c r="M41" s="29">
        <f t="shared" si="5"/>
        <v>11.97</v>
      </c>
      <c r="N41" s="29">
        <f t="shared" si="6"/>
        <v>12.600000000000001</v>
      </c>
      <c r="O41" s="29">
        <f t="shared" si="7"/>
        <v>28.102500000000003</v>
      </c>
      <c r="P41" s="29">
        <f>X41*1.05</f>
        <v>19.3095</v>
      </c>
      <c r="Q41" s="29">
        <f t="shared" si="8"/>
        <v>12.600000000000001</v>
      </c>
      <c r="R41" s="29">
        <f t="shared" si="9"/>
        <v>18.39</v>
      </c>
      <c r="S41" s="29">
        <f t="shared" si="10"/>
        <v>16.380000000000003</v>
      </c>
      <c r="T41" s="29">
        <f t="shared" si="11"/>
        <v>33.75</v>
      </c>
      <c r="U41" s="29">
        <f t="shared" si="12"/>
        <v>12.600000000000001</v>
      </c>
      <c r="V41" s="29">
        <f t="shared" si="13"/>
        <v>12.600000000000001</v>
      </c>
      <c r="W41" s="29">
        <f t="shared" si="14"/>
        <v>11.700000000000001</v>
      </c>
      <c r="X41" s="29">
        <v>18.39</v>
      </c>
      <c r="Y41" s="33">
        <f t="shared" si="15"/>
        <v>12.600000000000001</v>
      </c>
      <c r="Z41" s="29">
        <f t="shared" si="16"/>
        <v>31.95</v>
      </c>
      <c r="AA41" s="29">
        <f t="shared" si="17"/>
        <v>12.600000000000001</v>
      </c>
      <c r="AB41" s="33">
        <f t="shared" si="18"/>
        <v>18.39</v>
      </c>
      <c r="AC41" s="33">
        <f t="shared" si="19"/>
        <v>12.600000000000001</v>
      </c>
      <c r="AD41" s="33">
        <f t="shared" si="20"/>
        <v>29.25</v>
      </c>
      <c r="AE41" s="29" t="s">
        <v>53</v>
      </c>
      <c r="AF41" s="27">
        <f t="shared" si="21"/>
        <v>12.600000000000001</v>
      </c>
      <c r="AG41" s="29" t="s">
        <v>53</v>
      </c>
      <c r="AH41" s="34">
        <f t="shared" si="22"/>
        <v>37.000124999999997</v>
      </c>
      <c r="AI41" s="28">
        <f t="shared" si="23"/>
        <v>37.000124999999997</v>
      </c>
      <c r="AJ41" s="29">
        <f t="shared" si="24"/>
        <v>45</v>
      </c>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6"/>
      <c r="CL41" s="6"/>
      <c r="CM41" s="6"/>
      <c r="CN41" s="6"/>
      <c r="CO41" s="6"/>
      <c r="CP41" s="6"/>
      <c r="CQ41" s="6"/>
      <c r="CR41" s="6"/>
      <c r="CS41" s="6"/>
      <c r="CT41" s="6"/>
      <c r="CU41" s="6"/>
      <c r="CV41" s="6"/>
    </row>
    <row r="42" spans="1:100" s="7" customFormat="1" x14ac:dyDescent="0.25">
      <c r="A42" s="92"/>
      <c r="B42" s="31">
        <v>80897</v>
      </c>
      <c r="C42" s="25">
        <v>36415</v>
      </c>
      <c r="D42" s="26" t="s">
        <v>76</v>
      </c>
      <c r="E42" s="32" t="s">
        <v>87</v>
      </c>
      <c r="F42" s="12">
        <v>37</v>
      </c>
      <c r="G42" s="12">
        <f t="shared" si="25"/>
        <v>18.130000000000003</v>
      </c>
      <c r="H42" s="12">
        <f t="shared" si="29"/>
        <v>10.360000000000001</v>
      </c>
      <c r="I42" s="29">
        <f t="shared" si="3"/>
        <v>10.360000000000001</v>
      </c>
      <c r="J42" s="29">
        <f t="shared" si="0"/>
        <v>24.05</v>
      </c>
      <c r="K42" s="29">
        <f t="shared" si="4"/>
        <v>10.878000000000002</v>
      </c>
      <c r="L42" s="29">
        <f t="shared" si="1"/>
        <v>23.1065</v>
      </c>
      <c r="M42" s="29">
        <f t="shared" si="5"/>
        <v>9.8420000000000005</v>
      </c>
      <c r="N42" s="29">
        <f t="shared" si="6"/>
        <v>10.360000000000001</v>
      </c>
      <c r="O42" s="29">
        <f t="shared" si="7"/>
        <v>23.1065</v>
      </c>
      <c r="P42" s="29" t="str">
        <f t="shared" si="26"/>
        <v>Medicaid APG</v>
      </c>
      <c r="Q42" s="29">
        <f t="shared" si="8"/>
        <v>10.360000000000001</v>
      </c>
      <c r="R42" s="29" t="str">
        <f t="shared" si="9"/>
        <v>Medicaid APG</v>
      </c>
      <c r="S42" s="29">
        <f t="shared" si="10"/>
        <v>13.468000000000002</v>
      </c>
      <c r="T42" s="29">
        <f t="shared" si="11"/>
        <v>27.75</v>
      </c>
      <c r="U42" s="29">
        <f t="shared" si="12"/>
        <v>10.360000000000001</v>
      </c>
      <c r="V42" s="29">
        <f t="shared" si="13"/>
        <v>10.360000000000001</v>
      </c>
      <c r="W42" s="29">
        <f t="shared" si="14"/>
        <v>9.620000000000001</v>
      </c>
      <c r="X42" s="29" t="s">
        <v>53</v>
      </c>
      <c r="Y42" s="33">
        <f t="shared" si="15"/>
        <v>10.360000000000001</v>
      </c>
      <c r="Z42" s="29">
        <f t="shared" si="16"/>
        <v>26.27</v>
      </c>
      <c r="AA42" s="29">
        <f t="shared" si="17"/>
        <v>10.360000000000001</v>
      </c>
      <c r="AB42" s="33" t="str">
        <f t="shared" si="18"/>
        <v>Medicaid APG</v>
      </c>
      <c r="AC42" s="33">
        <f t="shared" si="19"/>
        <v>10.360000000000001</v>
      </c>
      <c r="AD42" s="33">
        <f t="shared" si="20"/>
        <v>24.05</v>
      </c>
      <c r="AE42" s="29" t="s">
        <v>53</v>
      </c>
      <c r="AF42" s="27">
        <f t="shared" si="21"/>
        <v>10.360000000000001</v>
      </c>
      <c r="AG42" s="29" t="s">
        <v>53</v>
      </c>
      <c r="AH42" s="34">
        <f t="shared" si="22"/>
        <v>30.422325000000001</v>
      </c>
      <c r="AI42" s="28">
        <f t="shared" si="23"/>
        <v>30.422325000000001</v>
      </c>
      <c r="AJ42" s="29">
        <f t="shared" si="24"/>
        <v>37</v>
      </c>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6"/>
      <c r="CL42" s="6"/>
      <c r="CM42" s="6"/>
      <c r="CN42" s="6"/>
      <c r="CO42" s="6"/>
      <c r="CP42" s="6"/>
      <c r="CQ42" s="6"/>
      <c r="CR42" s="6"/>
      <c r="CS42" s="6"/>
      <c r="CT42" s="6"/>
      <c r="CU42" s="6"/>
      <c r="CV42" s="6"/>
    </row>
    <row r="43" spans="1:100" s="7" customFormat="1" x14ac:dyDescent="0.25">
      <c r="A43" s="92"/>
      <c r="B43" s="31">
        <v>81000</v>
      </c>
      <c r="C43" s="31">
        <v>81000</v>
      </c>
      <c r="D43" s="26" t="s">
        <v>76</v>
      </c>
      <c r="E43" s="32" t="s">
        <v>88</v>
      </c>
      <c r="F43" s="12">
        <v>135</v>
      </c>
      <c r="G43" s="12">
        <f t="shared" si="25"/>
        <v>66.150000000000006</v>
      </c>
      <c r="H43" s="12">
        <f t="shared" si="29"/>
        <v>37.800000000000004</v>
      </c>
      <c r="I43" s="29">
        <f t="shared" si="3"/>
        <v>37.800000000000004</v>
      </c>
      <c r="J43" s="29">
        <f t="shared" si="0"/>
        <v>87.75</v>
      </c>
      <c r="K43" s="29">
        <f t="shared" si="4"/>
        <v>39.690000000000005</v>
      </c>
      <c r="L43" s="29">
        <f t="shared" si="1"/>
        <v>84.307500000000005</v>
      </c>
      <c r="M43" s="29">
        <f t="shared" si="5"/>
        <v>35.910000000000004</v>
      </c>
      <c r="N43" s="29">
        <f t="shared" si="6"/>
        <v>37.800000000000004</v>
      </c>
      <c r="O43" s="29">
        <f t="shared" si="7"/>
        <v>84.307500000000005</v>
      </c>
      <c r="P43" s="29">
        <f>X43*1.05</f>
        <v>4.2</v>
      </c>
      <c r="Q43" s="29">
        <f t="shared" si="8"/>
        <v>37.800000000000004</v>
      </c>
      <c r="R43" s="29">
        <f t="shared" si="9"/>
        <v>4</v>
      </c>
      <c r="S43" s="29">
        <f t="shared" si="10"/>
        <v>49.140000000000008</v>
      </c>
      <c r="T43" s="29">
        <f t="shared" si="11"/>
        <v>101.25</v>
      </c>
      <c r="U43" s="29">
        <f t="shared" si="12"/>
        <v>37.800000000000004</v>
      </c>
      <c r="V43" s="29">
        <f t="shared" si="13"/>
        <v>37.800000000000004</v>
      </c>
      <c r="W43" s="29">
        <f t="shared" si="14"/>
        <v>35.1</v>
      </c>
      <c r="X43" s="29">
        <v>4</v>
      </c>
      <c r="Y43" s="33">
        <f t="shared" si="15"/>
        <v>37.800000000000004</v>
      </c>
      <c r="Z43" s="29">
        <f t="shared" si="16"/>
        <v>95.85</v>
      </c>
      <c r="AA43" s="29">
        <f t="shared" si="17"/>
        <v>37.800000000000004</v>
      </c>
      <c r="AB43" s="33">
        <f t="shared" si="18"/>
        <v>4</v>
      </c>
      <c r="AC43" s="33">
        <f t="shared" si="19"/>
        <v>37.800000000000004</v>
      </c>
      <c r="AD43" s="33">
        <f t="shared" si="20"/>
        <v>87.75</v>
      </c>
      <c r="AE43" s="29" t="s">
        <v>53</v>
      </c>
      <c r="AF43" s="27">
        <f t="shared" si="21"/>
        <v>37.800000000000004</v>
      </c>
      <c r="AG43" s="29" t="s">
        <v>53</v>
      </c>
      <c r="AH43" s="34">
        <f t="shared" si="22"/>
        <v>111.00037500000001</v>
      </c>
      <c r="AI43" s="28">
        <f t="shared" si="23"/>
        <v>111.00037500000001</v>
      </c>
      <c r="AJ43" s="29">
        <f t="shared" si="24"/>
        <v>135</v>
      </c>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6"/>
      <c r="CL43" s="6"/>
      <c r="CM43" s="6"/>
      <c r="CN43" s="6"/>
      <c r="CO43" s="6"/>
      <c r="CP43" s="6"/>
      <c r="CQ43" s="6"/>
      <c r="CR43" s="6"/>
      <c r="CS43" s="6"/>
      <c r="CT43" s="6"/>
      <c r="CU43" s="6"/>
      <c r="CV43" s="6"/>
    </row>
    <row r="44" spans="1:100" s="7" customFormat="1" x14ac:dyDescent="0.25">
      <c r="A44" s="92"/>
      <c r="B44" s="31">
        <v>81011</v>
      </c>
      <c r="C44" s="31">
        <v>81011</v>
      </c>
      <c r="D44" s="26" t="s">
        <v>76</v>
      </c>
      <c r="E44" s="32" t="s">
        <v>89</v>
      </c>
      <c r="F44" s="12">
        <v>59</v>
      </c>
      <c r="G44" s="12">
        <f t="shared" si="25"/>
        <v>28.910000000000004</v>
      </c>
      <c r="H44" s="12">
        <f t="shared" si="29"/>
        <v>16.520000000000003</v>
      </c>
      <c r="I44" s="29">
        <f t="shared" si="3"/>
        <v>16.520000000000003</v>
      </c>
      <c r="J44" s="29">
        <f t="shared" si="0"/>
        <v>38.35</v>
      </c>
      <c r="K44" s="29">
        <f t="shared" si="4"/>
        <v>17.346000000000004</v>
      </c>
      <c r="L44" s="29">
        <f t="shared" si="1"/>
        <v>36.845500000000001</v>
      </c>
      <c r="M44" s="29">
        <f t="shared" si="5"/>
        <v>15.694000000000003</v>
      </c>
      <c r="N44" s="29">
        <f t="shared" si="6"/>
        <v>16.520000000000003</v>
      </c>
      <c r="O44" s="29">
        <f t="shared" si="7"/>
        <v>36.845500000000001</v>
      </c>
      <c r="P44" s="29" t="str">
        <f t="shared" si="26"/>
        <v>Medicaid APG</v>
      </c>
      <c r="Q44" s="29">
        <f t="shared" si="8"/>
        <v>16.520000000000003</v>
      </c>
      <c r="R44" s="29" t="str">
        <f t="shared" si="9"/>
        <v>Medicaid APG</v>
      </c>
      <c r="S44" s="29">
        <f t="shared" si="10"/>
        <v>21.476000000000006</v>
      </c>
      <c r="T44" s="29">
        <f t="shared" si="11"/>
        <v>44.25</v>
      </c>
      <c r="U44" s="29">
        <f t="shared" si="12"/>
        <v>16.520000000000003</v>
      </c>
      <c r="V44" s="29">
        <f t="shared" si="13"/>
        <v>16.520000000000003</v>
      </c>
      <c r="W44" s="29">
        <f t="shared" si="14"/>
        <v>15.34</v>
      </c>
      <c r="X44" s="29" t="s">
        <v>53</v>
      </c>
      <c r="Y44" s="33">
        <f t="shared" si="15"/>
        <v>16.520000000000003</v>
      </c>
      <c r="Z44" s="29">
        <f t="shared" si="16"/>
        <v>41.89</v>
      </c>
      <c r="AA44" s="29">
        <f t="shared" si="17"/>
        <v>16.520000000000003</v>
      </c>
      <c r="AB44" s="33" t="str">
        <f t="shared" si="18"/>
        <v>Medicaid APG</v>
      </c>
      <c r="AC44" s="33">
        <f t="shared" si="19"/>
        <v>16.520000000000003</v>
      </c>
      <c r="AD44" s="33">
        <f t="shared" si="20"/>
        <v>38.35</v>
      </c>
      <c r="AE44" s="29" t="s">
        <v>53</v>
      </c>
      <c r="AF44" s="27">
        <f t="shared" si="21"/>
        <v>16.520000000000003</v>
      </c>
      <c r="AG44" s="29" t="s">
        <v>53</v>
      </c>
      <c r="AH44" s="34">
        <f t="shared" si="22"/>
        <v>48.511274999999998</v>
      </c>
      <c r="AI44" s="28">
        <f t="shared" si="23"/>
        <v>48.511274999999998</v>
      </c>
      <c r="AJ44" s="29">
        <f t="shared" si="24"/>
        <v>59</v>
      </c>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6"/>
      <c r="CL44" s="6"/>
      <c r="CM44" s="6"/>
      <c r="CN44" s="6"/>
      <c r="CO44" s="6"/>
      <c r="CP44" s="6"/>
      <c r="CQ44" s="6"/>
      <c r="CR44" s="6"/>
      <c r="CS44" s="6"/>
      <c r="CT44" s="6"/>
      <c r="CU44" s="6"/>
      <c r="CV44" s="6"/>
    </row>
    <row r="45" spans="1:100" s="7" customFormat="1" x14ac:dyDescent="0.25">
      <c r="A45" s="92"/>
      <c r="B45" s="31">
        <v>81707</v>
      </c>
      <c r="C45" s="25">
        <v>80061</v>
      </c>
      <c r="D45" s="26" t="s">
        <v>76</v>
      </c>
      <c r="E45" s="32" t="s">
        <v>90</v>
      </c>
      <c r="F45" s="12">
        <v>167</v>
      </c>
      <c r="G45" s="12">
        <f t="shared" si="25"/>
        <v>81.830000000000013</v>
      </c>
      <c r="H45" s="12">
        <f t="shared" si="29"/>
        <v>46.760000000000005</v>
      </c>
      <c r="I45" s="29">
        <f t="shared" si="3"/>
        <v>46.760000000000005</v>
      </c>
      <c r="J45" s="29">
        <f t="shared" si="0"/>
        <v>108.55</v>
      </c>
      <c r="K45" s="29">
        <f t="shared" si="4"/>
        <v>49.098000000000006</v>
      </c>
      <c r="L45" s="29">
        <f t="shared" si="1"/>
        <v>104.29150000000001</v>
      </c>
      <c r="M45" s="29">
        <f t="shared" si="5"/>
        <v>44.422000000000004</v>
      </c>
      <c r="N45" s="29">
        <f t="shared" si="6"/>
        <v>46.760000000000005</v>
      </c>
      <c r="O45" s="29">
        <f t="shared" si="7"/>
        <v>104.29150000000001</v>
      </c>
      <c r="P45" s="29" t="str">
        <f t="shared" si="26"/>
        <v>Medicaid APG</v>
      </c>
      <c r="Q45" s="29">
        <f t="shared" si="8"/>
        <v>46.760000000000005</v>
      </c>
      <c r="R45" s="29" t="str">
        <f t="shared" si="9"/>
        <v>Medicaid APG</v>
      </c>
      <c r="S45" s="29">
        <f t="shared" si="10"/>
        <v>60.788000000000011</v>
      </c>
      <c r="T45" s="29">
        <f t="shared" si="11"/>
        <v>125.25</v>
      </c>
      <c r="U45" s="29">
        <f t="shared" si="12"/>
        <v>46.760000000000005</v>
      </c>
      <c r="V45" s="29">
        <f t="shared" si="13"/>
        <v>46.760000000000005</v>
      </c>
      <c r="W45" s="29">
        <f t="shared" si="14"/>
        <v>43.42</v>
      </c>
      <c r="X45" s="29" t="s">
        <v>53</v>
      </c>
      <c r="Y45" s="33">
        <f t="shared" si="15"/>
        <v>46.760000000000005</v>
      </c>
      <c r="Z45" s="29">
        <f t="shared" si="16"/>
        <v>118.57</v>
      </c>
      <c r="AA45" s="29">
        <f t="shared" si="17"/>
        <v>46.760000000000005</v>
      </c>
      <c r="AB45" s="33" t="str">
        <f t="shared" si="18"/>
        <v>Medicaid APG</v>
      </c>
      <c r="AC45" s="33">
        <f t="shared" si="19"/>
        <v>46.760000000000005</v>
      </c>
      <c r="AD45" s="33">
        <f t="shared" si="20"/>
        <v>108.55</v>
      </c>
      <c r="AE45" s="29" t="s">
        <v>53</v>
      </c>
      <c r="AF45" s="27">
        <f t="shared" si="21"/>
        <v>46.760000000000005</v>
      </c>
      <c r="AG45" s="29" t="s">
        <v>53</v>
      </c>
      <c r="AH45" s="34">
        <f t="shared" si="22"/>
        <v>137.311575</v>
      </c>
      <c r="AI45" s="28">
        <f t="shared" si="23"/>
        <v>137.311575</v>
      </c>
      <c r="AJ45" s="29">
        <f t="shared" si="24"/>
        <v>167</v>
      </c>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6"/>
      <c r="CL45" s="6"/>
      <c r="CM45" s="6"/>
      <c r="CN45" s="6"/>
      <c r="CO45" s="6"/>
      <c r="CP45" s="6"/>
      <c r="CQ45" s="6"/>
      <c r="CR45" s="6"/>
      <c r="CS45" s="6"/>
      <c r="CT45" s="6"/>
      <c r="CU45" s="6"/>
      <c r="CV45" s="6"/>
    </row>
    <row r="46" spans="1:100" s="7" customFormat="1" x14ac:dyDescent="0.25">
      <c r="A46" s="92"/>
      <c r="B46" s="31">
        <v>82150</v>
      </c>
      <c r="C46" s="31">
        <v>82150</v>
      </c>
      <c r="D46" s="26" t="s">
        <v>76</v>
      </c>
      <c r="E46" s="32" t="s">
        <v>91</v>
      </c>
      <c r="F46" s="12">
        <v>74</v>
      </c>
      <c r="G46" s="12">
        <f t="shared" si="25"/>
        <v>36.260000000000005</v>
      </c>
      <c r="H46" s="12">
        <f t="shared" si="29"/>
        <v>20.720000000000002</v>
      </c>
      <c r="I46" s="29">
        <f t="shared" si="3"/>
        <v>20.720000000000002</v>
      </c>
      <c r="J46" s="29">
        <f t="shared" si="0"/>
        <v>48.1</v>
      </c>
      <c r="K46" s="29">
        <f t="shared" si="4"/>
        <v>21.756000000000004</v>
      </c>
      <c r="L46" s="29">
        <f t="shared" si="1"/>
        <v>46.213000000000001</v>
      </c>
      <c r="M46" s="29">
        <f t="shared" si="5"/>
        <v>19.684000000000001</v>
      </c>
      <c r="N46" s="29">
        <f t="shared" si="6"/>
        <v>20.720000000000002</v>
      </c>
      <c r="O46" s="29">
        <f t="shared" si="7"/>
        <v>46.213000000000001</v>
      </c>
      <c r="P46" s="29">
        <f>X46*1.05</f>
        <v>5.3340000000000005</v>
      </c>
      <c r="Q46" s="29">
        <f t="shared" si="8"/>
        <v>20.720000000000002</v>
      </c>
      <c r="R46" s="29">
        <f t="shared" si="9"/>
        <v>5.08</v>
      </c>
      <c r="S46" s="29">
        <f t="shared" si="10"/>
        <v>26.936000000000003</v>
      </c>
      <c r="T46" s="29">
        <f t="shared" si="11"/>
        <v>55.5</v>
      </c>
      <c r="U46" s="29">
        <f t="shared" si="12"/>
        <v>20.720000000000002</v>
      </c>
      <c r="V46" s="29">
        <f t="shared" si="13"/>
        <v>20.720000000000002</v>
      </c>
      <c r="W46" s="29">
        <f t="shared" si="14"/>
        <v>19.240000000000002</v>
      </c>
      <c r="X46" s="29">
        <v>5.08</v>
      </c>
      <c r="Y46" s="33">
        <f t="shared" si="15"/>
        <v>20.720000000000002</v>
      </c>
      <c r="Z46" s="29">
        <f t="shared" si="16"/>
        <v>52.54</v>
      </c>
      <c r="AA46" s="29">
        <f t="shared" si="17"/>
        <v>20.720000000000002</v>
      </c>
      <c r="AB46" s="33">
        <f t="shared" si="18"/>
        <v>5.08</v>
      </c>
      <c r="AC46" s="33">
        <f t="shared" si="19"/>
        <v>20.720000000000002</v>
      </c>
      <c r="AD46" s="33">
        <f t="shared" si="20"/>
        <v>48.1</v>
      </c>
      <c r="AE46" s="29" t="s">
        <v>53</v>
      </c>
      <c r="AF46" s="27">
        <f t="shared" si="21"/>
        <v>20.720000000000002</v>
      </c>
      <c r="AG46" s="29" t="s">
        <v>53</v>
      </c>
      <c r="AH46" s="34">
        <f t="shared" si="22"/>
        <v>60.844650000000001</v>
      </c>
      <c r="AI46" s="28">
        <f t="shared" si="23"/>
        <v>60.844650000000001</v>
      </c>
      <c r="AJ46" s="29">
        <f t="shared" si="24"/>
        <v>74</v>
      </c>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6"/>
      <c r="CL46" s="6"/>
      <c r="CM46" s="6"/>
      <c r="CN46" s="6"/>
      <c r="CO46" s="6"/>
      <c r="CP46" s="6"/>
      <c r="CQ46" s="6"/>
      <c r="CR46" s="6"/>
      <c r="CS46" s="6"/>
      <c r="CT46" s="6"/>
      <c r="CU46" s="6"/>
      <c r="CV46" s="6"/>
    </row>
    <row r="47" spans="1:100" s="7" customFormat="1" x14ac:dyDescent="0.25">
      <c r="A47" s="92"/>
      <c r="B47" s="31">
        <v>82306</v>
      </c>
      <c r="C47" s="31">
        <v>82306</v>
      </c>
      <c r="D47" s="26" t="s">
        <v>76</v>
      </c>
      <c r="E47" s="32" t="s">
        <v>92</v>
      </c>
      <c r="F47" s="12">
        <v>252</v>
      </c>
      <c r="G47" s="12">
        <f t="shared" si="25"/>
        <v>123.48</v>
      </c>
      <c r="H47" s="12">
        <f t="shared" si="29"/>
        <v>70.56</v>
      </c>
      <c r="I47" s="29">
        <f t="shared" si="3"/>
        <v>70.56</v>
      </c>
      <c r="J47" s="29">
        <f t="shared" si="0"/>
        <v>163.80000000000001</v>
      </c>
      <c r="K47" s="29">
        <f t="shared" si="4"/>
        <v>74.088000000000008</v>
      </c>
      <c r="L47" s="29">
        <f t="shared" si="1"/>
        <v>157.37400000000002</v>
      </c>
      <c r="M47" s="29">
        <f t="shared" si="5"/>
        <v>67.031999999999996</v>
      </c>
      <c r="N47" s="29">
        <f t="shared" si="6"/>
        <v>70.56</v>
      </c>
      <c r="O47" s="29">
        <f t="shared" si="7"/>
        <v>157.37400000000002</v>
      </c>
      <c r="P47" s="29">
        <f t="shared" ref="P47:P59" si="52">X47*1.05</f>
        <v>31.080000000000002</v>
      </c>
      <c r="Q47" s="29">
        <f t="shared" si="8"/>
        <v>70.56</v>
      </c>
      <c r="R47" s="29">
        <f t="shared" si="9"/>
        <v>29.6</v>
      </c>
      <c r="S47" s="29">
        <f t="shared" si="10"/>
        <v>91.728000000000009</v>
      </c>
      <c r="T47" s="29">
        <f t="shared" si="11"/>
        <v>189</v>
      </c>
      <c r="U47" s="29">
        <f t="shared" si="12"/>
        <v>70.56</v>
      </c>
      <c r="V47" s="29">
        <f t="shared" si="13"/>
        <v>70.56</v>
      </c>
      <c r="W47" s="29">
        <f t="shared" si="14"/>
        <v>65.52</v>
      </c>
      <c r="X47" s="29">
        <v>29.6</v>
      </c>
      <c r="Y47" s="33">
        <f t="shared" si="15"/>
        <v>70.56</v>
      </c>
      <c r="Z47" s="29">
        <f t="shared" si="16"/>
        <v>178.92</v>
      </c>
      <c r="AA47" s="29">
        <f t="shared" si="17"/>
        <v>70.56</v>
      </c>
      <c r="AB47" s="33">
        <f t="shared" si="18"/>
        <v>29.6</v>
      </c>
      <c r="AC47" s="33">
        <f t="shared" si="19"/>
        <v>70.56</v>
      </c>
      <c r="AD47" s="33">
        <f t="shared" si="20"/>
        <v>163.80000000000001</v>
      </c>
      <c r="AE47" s="29" t="s">
        <v>53</v>
      </c>
      <c r="AF47" s="27">
        <f t="shared" si="21"/>
        <v>70.56</v>
      </c>
      <c r="AG47" s="29" t="s">
        <v>53</v>
      </c>
      <c r="AH47" s="34">
        <f t="shared" si="22"/>
        <v>207.20069999999998</v>
      </c>
      <c r="AI47" s="28">
        <f t="shared" si="23"/>
        <v>207.20069999999998</v>
      </c>
      <c r="AJ47" s="29">
        <f t="shared" si="24"/>
        <v>252</v>
      </c>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6"/>
      <c r="CL47" s="6"/>
      <c r="CM47" s="6"/>
      <c r="CN47" s="6"/>
      <c r="CO47" s="6"/>
      <c r="CP47" s="6"/>
      <c r="CQ47" s="6"/>
      <c r="CR47" s="6"/>
      <c r="CS47" s="6"/>
      <c r="CT47" s="6"/>
      <c r="CU47" s="6"/>
      <c r="CV47" s="6"/>
    </row>
    <row r="48" spans="1:100" s="7" customFormat="1" x14ac:dyDescent="0.25">
      <c r="A48" s="92"/>
      <c r="B48" s="31">
        <v>82550</v>
      </c>
      <c r="C48" s="31">
        <v>82550</v>
      </c>
      <c r="D48" s="26" t="s">
        <v>76</v>
      </c>
      <c r="E48" s="32" t="s">
        <v>93</v>
      </c>
      <c r="F48" s="12">
        <v>92</v>
      </c>
      <c r="G48" s="12">
        <f t="shared" si="25"/>
        <v>45.080000000000005</v>
      </c>
      <c r="H48" s="12">
        <f t="shared" si="29"/>
        <v>25.76</v>
      </c>
      <c r="I48" s="29">
        <f t="shared" si="3"/>
        <v>25.76</v>
      </c>
      <c r="J48" s="29">
        <f t="shared" si="0"/>
        <v>59.800000000000004</v>
      </c>
      <c r="K48" s="29">
        <f t="shared" si="4"/>
        <v>27.048000000000002</v>
      </c>
      <c r="L48" s="29">
        <f t="shared" si="1"/>
        <v>57.454000000000008</v>
      </c>
      <c r="M48" s="29">
        <f t="shared" si="5"/>
        <v>24.472000000000001</v>
      </c>
      <c r="N48" s="29">
        <f t="shared" si="6"/>
        <v>25.76</v>
      </c>
      <c r="O48" s="29">
        <f t="shared" si="7"/>
        <v>57.454000000000008</v>
      </c>
      <c r="P48" s="29">
        <f t="shared" si="52"/>
        <v>5.3340000000000005</v>
      </c>
      <c r="Q48" s="29">
        <f t="shared" si="8"/>
        <v>25.76</v>
      </c>
      <c r="R48" s="29">
        <f t="shared" si="9"/>
        <v>5.08</v>
      </c>
      <c r="S48" s="29">
        <f t="shared" si="10"/>
        <v>33.488000000000007</v>
      </c>
      <c r="T48" s="29">
        <f t="shared" si="11"/>
        <v>69</v>
      </c>
      <c r="U48" s="29">
        <f t="shared" si="12"/>
        <v>25.76</v>
      </c>
      <c r="V48" s="29">
        <f t="shared" si="13"/>
        <v>25.76</v>
      </c>
      <c r="W48" s="29">
        <f t="shared" si="14"/>
        <v>23.92</v>
      </c>
      <c r="X48" s="29">
        <v>5.08</v>
      </c>
      <c r="Y48" s="33">
        <f t="shared" si="15"/>
        <v>25.76</v>
      </c>
      <c r="Z48" s="29">
        <f t="shared" si="16"/>
        <v>65.319999999999993</v>
      </c>
      <c r="AA48" s="29">
        <f t="shared" si="17"/>
        <v>25.76</v>
      </c>
      <c r="AB48" s="33">
        <f t="shared" si="18"/>
        <v>5.08</v>
      </c>
      <c r="AC48" s="33">
        <f t="shared" si="19"/>
        <v>25.76</v>
      </c>
      <c r="AD48" s="33">
        <f t="shared" si="20"/>
        <v>59.800000000000004</v>
      </c>
      <c r="AE48" s="29" t="s">
        <v>53</v>
      </c>
      <c r="AF48" s="27">
        <f t="shared" si="21"/>
        <v>25.76</v>
      </c>
      <c r="AG48" s="29" t="s">
        <v>53</v>
      </c>
      <c r="AH48" s="34">
        <f t="shared" ref="AH48:AH114" si="53">((F48*0.75)*0.0963)+(F48*0.75)</f>
        <v>75.6447</v>
      </c>
      <c r="AI48" s="28">
        <f t="shared" si="23"/>
        <v>75.6447</v>
      </c>
      <c r="AJ48" s="29">
        <f t="shared" si="24"/>
        <v>92</v>
      </c>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6"/>
      <c r="CL48" s="6"/>
      <c r="CM48" s="6"/>
      <c r="CN48" s="6"/>
      <c r="CO48" s="6"/>
      <c r="CP48" s="6"/>
      <c r="CQ48" s="6"/>
      <c r="CR48" s="6"/>
      <c r="CS48" s="6"/>
      <c r="CT48" s="6"/>
      <c r="CU48" s="6"/>
      <c r="CV48" s="6"/>
    </row>
    <row r="49" spans="1:100" s="7" customFormat="1" x14ac:dyDescent="0.25">
      <c r="A49" s="92"/>
      <c r="B49" s="31">
        <v>82606</v>
      </c>
      <c r="C49" s="31">
        <v>82606</v>
      </c>
      <c r="D49" s="26" t="s">
        <v>76</v>
      </c>
      <c r="E49" s="32" t="s">
        <v>94</v>
      </c>
      <c r="F49" s="12">
        <v>217</v>
      </c>
      <c r="G49" s="12">
        <f t="shared" si="25"/>
        <v>106.33000000000001</v>
      </c>
      <c r="H49" s="12">
        <f t="shared" si="29"/>
        <v>60.760000000000005</v>
      </c>
      <c r="I49" s="29">
        <f t="shared" si="3"/>
        <v>60.760000000000005</v>
      </c>
      <c r="J49" s="29">
        <f t="shared" si="0"/>
        <v>141.05000000000001</v>
      </c>
      <c r="K49" s="29">
        <f t="shared" si="4"/>
        <v>63.798000000000009</v>
      </c>
      <c r="L49" s="29">
        <f t="shared" si="1"/>
        <v>135.51650000000001</v>
      </c>
      <c r="M49" s="29">
        <f t="shared" si="5"/>
        <v>57.722000000000001</v>
      </c>
      <c r="N49" s="29">
        <f t="shared" si="6"/>
        <v>60.760000000000005</v>
      </c>
      <c r="O49" s="29">
        <f t="shared" si="7"/>
        <v>135.51650000000001</v>
      </c>
      <c r="P49" s="23" t="s">
        <v>53</v>
      </c>
      <c r="Q49" s="29">
        <f t="shared" si="8"/>
        <v>60.760000000000005</v>
      </c>
      <c r="R49" s="29" t="str">
        <f t="shared" si="9"/>
        <v>Medicaid APG</v>
      </c>
      <c r="S49" s="29">
        <f t="shared" si="10"/>
        <v>78.988000000000014</v>
      </c>
      <c r="T49" s="29">
        <f t="shared" si="11"/>
        <v>162.75</v>
      </c>
      <c r="U49" s="29">
        <f t="shared" si="12"/>
        <v>60.760000000000005</v>
      </c>
      <c r="V49" s="29">
        <f t="shared" si="13"/>
        <v>60.760000000000005</v>
      </c>
      <c r="W49" s="29">
        <f t="shared" si="14"/>
        <v>56.42</v>
      </c>
      <c r="X49" s="29" t="s">
        <v>53</v>
      </c>
      <c r="Y49" s="33">
        <f t="shared" si="15"/>
        <v>60.760000000000005</v>
      </c>
      <c r="Z49" s="29">
        <f t="shared" si="16"/>
        <v>154.07</v>
      </c>
      <c r="AA49" s="29">
        <f t="shared" si="17"/>
        <v>60.760000000000005</v>
      </c>
      <c r="AB49" s="33" t="str">
        <f t="shared" si="18"/>
        <v>Medicaid APG</v>
      </c>
      <c r="AC49" s="33">
        <f t="shared" si="19"/>
        <v>60.760000000000005</v>
      </c>
      <c r="AD49" s="33">
        <f t="shared" si="20"/>
        <v>141.05000000000001</v>
      </c>
      <c r="AE49" s="29" t="s">
        <v>53</v>
      </c>
      <c r="AF49" s="27">
        <f t="shared" si="21"/>
        <v>60.760000000000005</v>
      </c>
      <c r="AG49" s="29" t="s">
        <v>53</v>
      </c>
      <c r="AH49" s="34">
        <f t="shared" si="53"/>
        <v>178.42282499999999</v>
      </c>
      <c r="AI49" s="28">
        <f t="shared" si="23"/>
        <v>178.42282499999999</v>
      </c>
      <c r="AJ49" s="29">
        <f t="shared" si="24"/>
        <v>217</v>
      </c>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6"/>
      <c r="CL49" s="6"/>
      <c r="CM49" s="6"/>
      <c r="CN49" s="6"/>
      <c r="CO49" s="6"/>
      <c r="CP49" s="6"/>
      <c r="CQ49" s="6"/>
      <c r="CR49" s="6"/>
      <c r="CS49" s="6"/>
      <c r="CT49" s="6"/>
      <c r="CU49" s="6"/>
      <c r="CV49" s="6"/>
    </row>
    <row r="50" spans="1:100" s="7" customFormat="1" x14ac:dyDescent="0.25">
      <c r="A50" s="92"/>
      <c r="B50" s="31">
        <v>82728</v>
      </c>
      <c r="C50" s="31">
        <v>82728</v>
      </c>
      <c r="D50" s="26" t="s">
        <v>76</v>
      </c>
      <c r="E50" s="32" t="s">
        <v>95</v>
      </c>
      <c r="F50" s="12">
        <v>194</v>
      </c>
      <c r="G50" s="12">
        <f t="shared" si="25"/>
        <v>95.060000000000016</v>
      </c>
      <c r="H50" s="12">
        <f t="shared" si="29"/>
        <v>54.320000000000007</v>
      </c>
      <c r="I50" s="29">
        <f t="shared" si="3"/>
        <v>54.320000000000007</v>
      </c>
      <c r="J50" s="29">
        <f t="shared" si="0"/>
        <v>126.10000000000001</v>
      </c>
      <c r="K50" s="29">
        <f t="shared" si="4"/>
        <v>57.036000000000008</v>
      </c>
      <c r="L50" s="29">
        <f t="shared" si="1"/>
        <v>121.15300000000001</v>
      </c>
      <c r="M50" s="29">
        <f t="shared" si="5"/>
        <v>51.604000000000006</v>
      </c>
      <c r="N50" s="29">
        <f t="shared" si="6"/>
        <v>54.320000000000007</v>
      </c>
      <c r="O50" s="29">
        <f t="shared" si="7"/>
        <v>121.15300000000001</v>
      </c>
      <c r="P50" s="29">
        <f t="shared" si="52"/>
        <v>14.311500000000001</v>
      </c>
      <c r="Q50" s="29">
        <f t="shared" si="8"/>
        <v>54.320000000000007</v>
      </c>
      <c r="R50" s="29">
        <f t="shared" si="9"/>
        <v>13.63</v>
      </c>
      <c r="S50" s="29">
        <f t="shared" si="10"/>
        <v>70.616000000000014</v>
      </c>
      <c r="T50" s="29">
        <f t="shared" si="11"/>
        <v>145.5</v>
      </c>
      <c r="U50" s="29">
        <f t="shared" si="12"/>
        <v>54.320000000000007</v>
      </c>
      <c r="V50" s="29">
        <f t="shared" si="13"/>
        <v>54.320000000000007</v>
      </c>
      <c r="W50" s="29">
        <f t="shared" si="14"/>
        <v>50.440000000000005</v>
      </c>
      <c r="X50" s="29">
        <v>13.63</v>
      </c>
      <c r="Y50" s="33">
        <f t="shared" si="15"/>
        <v>54.320000000000007</v>
      </c>
      <c r="Z50" s="29">
        <f t="shared" si="16"/>
        <v>137.73999999999998</v>
      </c>
      <c r="AA50" s="29">
        <f t="shared" si="17"/>
        <v>54.320000000000007</v>
      </c>
      <c r="AB50" s="33">
        <f t="shared" si="18"/>
        <v>13.63</v>
      </c>
      <c r="AC50" s="33">
        <f t="shared" si="19"/>
        <v>54.320000000000007</v>
      </c>
      <c r="AD50" s="33">
        <f t="shared" si="20"/>
        <v>126.10000000000001</v>
      </c>
      <c r="AE50" s="29" t="s">
        <v>53</v>
      </c>
      <c r="AF50" s="27">
        <f t="shared" si="21"/>
        <v>54.320000000000007</v>
      </c>
      <c r="AG50" s="29" t="s">
        <v>53</v>
      </c>
      <c r="AH50" s="34">
        <f t="shared" si="53"/>
        <v>159.51165</v>
      </c>
      <c r="AI50" s="28">
        <f t="shared" si="23"/>
        <v>159.51165</v>
      </c>
      <c r="AJ50" s="29">
        <f t="shared" si="24"/>
        <v>194</v>
      </c>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6"/>
      <c r="CL50" s="6"/>
      <c r="CM50" s="6"/>
      <c r="CN50" s="6"/>
      <c r="CO50" s="6"/>
      <c r="CP50" s="6"/>
      <c r="CQ50" s="6"/>
      <c r="CR50" s="6"/>
      <c r="CS50" s="6"/>
      <c r="CT50" s="6"/>
      <c r="CU50" s="6"/>
      <c r="CV50" s="6"/>
    </row>
    <row r="51" spans="1:100" s="7" customFormat="1" x14ac:dyDescent="0.25">
      <c r="A51" s="92"/>
      <c r="B51" s="31">
        <v>82745</v>
      </c>
      <c r="C51" s="31">
        <v>82745</v>
      </c>
      <c r="D51" s="26" t="s">
        <v>76</v>
      </c>
      <c r="E51" s="32" t="s">
        <v>96</v>
      </c>
      <c r="F51" s="12">
        <v>186</v>
      </c>
      <c r="G51" s="12">
        <f t="shared" si="25"/>
        <v>91.140000000000015</v>
      </c>
      <c r="H51" s="12">
        <f t="shared" si="29"/>
        <v>52.080000000000005</v>
      </c>
      <c r="I51" s="29">
        <f t="shared" si="3"/>
        <v>52.080000000000005</v>
      </c>
      <c r="J51" s="29">
        <f t="shared" si="0"/>
        <v>120.9</v>
      </c>
      <c r="K51" s="29">
        <f t="shared" si="4"/>
        <v>54.684000000000005</v>
      </c>
      <c r="L51" s="29">
        <f t="shared" si="1"/>
        <v>116.15700000000001</v>
      </c>
      <c r="M51" s="29">
        <f t="shared" si="5"/>
        <v>49.476000000000006</v>
      </c>
      <c r="N51" s="29">
        <f t="shared" si="6"/>
        <v>52.080000000000005</v>
      </c>
      <c r="O51" s="29">
        <f t="shared" si="7"/>
        <v>116.15700000000001</v>
      </c>
      <c r="P51" s="23" t="s">
        <v>53</v>
      </c>
      <c r="Q51" s="29">
        <f t="shared" si="8"/>
        <v>52.080000000000005</v>
      </c>
      <c r="R51" s="29" t="str">
        <f t="shared" si="9"/>
        <v>Medicaid APG</v>
      </c>
      <c r="S51" s="29">
        <f t="shared" si="10"/>
        <v>67.704000000000008</v>
      </c>
      <c r="T51" s="29">
        <f t="shared" si="11"/>
        <v>139.5</v>
      </c>
      <c r="U51" s="29">
        <f t="shared" si="12"/>
        <v>52.080000000000005</v>
      </c>
      <c r="V51" s="29">
        <f t="shared" si="13"/>
        <v>52.080000000000005</v>
      </c>
      <c r="W51" s="29">
        <f t="shared" si="14"/>
        <v>48.36</v>
      </c>
      <c r="X51" s="29" t="s">
        <v>53</v>
      </c>
      <c r="Y51" s="33">
        <f t="shared" si="15"/>
        <v>52.080000000000005</v>
      </c>
      <c r="Z51" s="29">
        <f t="shared" si="16"/>
        <v>132.06</v>
      </c>
      <c r="AA51" s="29">
        <f t="shared" si="17"/>
        <v>52.080000000000005</v>
      </c>
      <c r="AB51" s="33" t="str">
        <f t="shared" si="18"/>
        <v>Medicaid APG</v>
      </c>
      <c r="AC51" s="33">
        <f t="shared" si="19"/>
        <v>52.080000000000005</v>
      </c>
      <c r="AD51" s="33">
        <f t="shared" si="20"/>
        <v>120.9</v>
      </c>
      <c r="AE51" s="29" t="s">
        <v>53</v>
      </c>
      <c r="AF51" s="27">
        <f t="shared" si="21"/>
        <v>52.080000000000005</v>
      </c>
      <c r="AG51" s="29" t="s">
        <v>53</v>
      </c>
      <c r="AH51" s="34">
        <f t="shared" si="53"/>
        <v>152.93385000000001</v>
      </c>
      <c r="AI51" s="28">
        <f t="shared" si="23"/>
        <v>152.93385000000001</v>
      </c>
      <c r="AJ51" s="29">
        <f t="shared" si="24"/>
        <v>186</v>
      </c>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6"/>
      <c r="CL51" s="6"/>
      <c r="CM51" s="6"/>
      <c r="CN51" s="6"/>
      <c r="CO51" s="6"/>
      <c r="CP51" s="6"/>
      <c r="CQ51" s="6"/>
      <c r="CR51" s="6"/>
      <c r="CS51" s="6"/>
      <c r="CT51" s="6"/>
      <c r="CU51" s="6"/>
      <c r="CV51" s="6"/>
    </row>
    <row r="52" spans="1:100" s="7" customFormat="1" x14ac:dyDescent="0.25">
      <c r="A52" s="92"/>
      <c r="B52" s="31">
        <v>83480</v>
      </c>
      <c r="C52" s="25">
        <v>84443</v>
      </c>
      <c r="D52" s="26" t="s">
        <v>76</v>
      </c>
      <c r="E52" s="32" t="s">
        <v>97</v>
      </c>
      <c r="F52" s="12">
        <v>242</v>
      </c>
      <c r="G52" s="12">
        <f t="shared" si="25"/>
        <v>118.58000000000001</v>
      </c>
      <c r="H52" s="12">
        <f t="shared" si="29"/>
        <v>67.760000000000005</v>
      </c>
      <c r="I52" s="29">
        <f t="shared" si="3"/>
        <v>67.760000000000005</v>
      </c>
      <c r="J52" s="29">
        <f t="shared" si="0"/>
        <v>157.30000000000001</v>
      </c>
      <c r="K52" s="29">
        <f t="shared" si="4"/>
        <v>71.14800000000001</v>
      </c>
      <c r="L52" s="29">
        <f t="shared" si="1"/>
        <v>151.12900000000002</v>
      </c>
      <c r="M52" s="29">
        <f t="shared" si="5"/>
        <v>64.372</v>
      </c>
      <c r="N52" s="29">
        <f t="shared" si="6"/>
        <v>67.760000000000005</v>
      </c>
      <c r="O52" s="29">
        <f t="shared" si="7"/>
        <v>151.12900000000002</v>
      </c>
      <c r="P52" s="29">
        <f t="shared" si="52"/>
        <v>9.5445000000000011</v>
      </c>
      <c r="Q52" s="29">
        <f t="shared" si="8"/>
        <v>67.760000000000005</v>
      </c>
      <c r="R52" s="29">
        <f t="shared" si="9"/>
        <v>9.09</v>
      </c>
      <c r="S52" s="29">
        <f t="shared" si="10"/>
        <v>88.088000000000008</v>
      </c>
      <c r="T52" s="29">
        <f t="shared" si="11"/>
        <v>181.5</v>
      </c>
      <c r="U52" s="29">
        <f t="shared" si="12"/>
        <v>67.760000000000005</v>
      </c>
      <c r="V52" s="29">
        <f t="shared" si="13"/>
        <v>67.760000000000005</v>
      </c>
      <c r="W52" s="29">
        <f t="shared" si="14"/>
        <v>62.92</v>
      </c>
      <c r="X52" s="29">
        <v>9.09</v>
      </c>
      <c r="Y52" s="33">
        <f t="shared" si="15"/>
        <v>67.760000000000005</v>
      </c>
      <c r="Z52" s="29">
        <f t="shared" si="16"/>
        <v>171.82</v>
      </c>
      <c r="AA52" s="29">
        <f t="shared" si="17"/>
        <v>67.760000000000005</v>
      </c>
      <c r="AB52" s="33">
        <f t="shared" si="18"/>
        <v>9.09</v>
      </c>
      <c r="AC52" s="33">
        <f t="shared" si="19"/>
        <v>67.760000000000005</v>
      </c>
      <c r="AD52" s="33">
        <f t="shared" si="20"/>
        <v>157.30000000000001</v>
      </c>
      <c r="AE52" s="29" t="s">
        <v>53</v>
      </c>
      <c r="AF52" s="27">
        <f t="shared" si="21"/>
        <v>67.760000000000005</v>
      </c>
      <c r="AG52" s="29" t="s">
        <v>53</v>
      </c>
      <c r="AH52" s="34">
        <f t="shared" si="53"/>
        <v>198.97845000000001</v>
      </c>
      <c r="AI52" s="28">
        <f t="shared" si="23"/>
        <v>198.97845000000001</v>
      </c>
      <c r="AJ52" s="29">
        <f t="shared" si="24"/>
        <v>242</v>
      </c>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6"/>
      <c r="CL52" s="6"/>
      <c r="CM52" s="6"/>
      <c r="CN52" s="6"/>
      <c r="CO52" s="6"/>
      <c r="CP52" s="6"/>
      <c r="CQ52" s="6"/>
      <c r="CR52" s="6"/>
      <c r="CS52" s="6"/>
      <c r="CT52" s="6"/>
      <c r="CU52" s="6"/>
      <c r="CV52" s="6"/>
    </row>
    <row r="53" spans="1:100" s="7" customFormat="1" x14ac:dyDescent="0.25">
      <c r="A53" s="92"/>
      <c r="B53" s="31">
        <v>83550</v>
      </c>
      <c r="C53" s="31">
        <v>83550</v>
      </c>
      <c r="D53" s="26" t="s">
        <v>76</v>
      </c>
      <c r="E53" s="32" t="s">
        <v>98</v>
      </c>
      <c r="F53" s="12">
        <v>108</v>
      </c>
      <c r="G53" s="12">
        <f t="shared" si="25"/>
        <v>52.92</v>
      </c>
      <c r="H53" s="12">
        <f t="shared" si="29"/>
        <v>30.240000000000002</v>
      </c>
      <c r="I53" s="29">
        <f t="shared" si="3"/>
        <v>30.240000000000002</v>
      </c>
      <c r="J53" s="29">
        <f t="shared" si="0"/>
        <v>70.2</v>
      </c>
      <c r="K53" s="29">
        <f t="shared" si="4"/>
        <v>31.752000000000002</v>
      </c>
      <c r="L53" s="29">
        <f t="shared" si="1"/>
        <v>67.446000000000012</v>
      </c>
      <c r="M53" s="29">
        <f t="shared" si="5"/>
        <v>28.728000000000002</v>
      </c>
      <c r="N53" s="29">
        <f t="shared" si="6"/>
        <v>30.240000000000002</v>
      </c>
      <c r="O53" s="29">
        <f t="shared" si="7"/>
        <v>67.446000000000012</v>
      </c>
      <c r="P53" s="29">
        <f t="shared" si="52"/>
        <v>5.2815000000000003</v>
      </c>
      <c r="Q53" s="29">
        <f t="shared" si="8"/>
        <v>30.240000000000002</v>
      </c>
      <c r="R53" s="29">
        <f t="shared" si="9"/>
        <v>5.03</v>
      </c>
      <c r="S53" s="29">
        <f t="shared" si="10"/>
        <v>39.312000000000005</v>
      </c>
      <c r="T53" s="29">
        <f t="shared" si="11"/>
        <v>81</v>
      </c>
      <c r="U53" s="29">
        <f t="shared" si="12"/>
        <v>30.240000000000002</v>
      </c>
      <c r="V53" s="29">
        <f t="shared" si="13"/>
        <v>30.240000000000002</v>
      </c>
      <c r="W53" s="29">
        <f t="shared" si="14"/>
        <v>28.080000000000002</v>
      </c>
      <c r="X53" s="29">
        <v>5.03</v>
      </c>
      <c r="Y53" s="33">
        <f t="shared" si="15"/>
        <v>30.240000000000002</v>
      </c>
      <c r="Z53" s="29">
        <f t="shared" si="16"/>
        <v>76.679999999999993</v>
      </c>
      <c r="AA53" s="29">
        <f t="shared" si="17"/>
        <v>30.240000000000002</v>
      </c>
      <c r="AB53" s="33">
        <f t="shared" si="18"/>
        <v>5.03</v>
      </c>
      <c r="AC53" s="33">
        <f t="shared" si="19"/>
        <v>30.240000000000002</v>
      </c>
      <c r="AD53" s="33">
        <f t="shared" si="20"/>
        <v>70.2</v>
      </c>
      <c r="AE53" s="29" t="s">
        <v>53</v>
      </c>
      <c r="AF53" s="27">
        <f t="shared" si="21"/>
        <v>30.240000000000002</v>
      </c>
      <c r="AG53" s="29" t="s">
        <v>53</v>
      </c>
      <c r="AH53" s="34">
        <f t="shared" si="53"/>
        <v>88.800299999999993</v>
      </c>
      <c r="AI53" s="28">
        <f t="shared" si="23"/>
        <v>88.800299999999993</v>
      </c>
      <c r="AJ53" s="29">
        <f t="shared" si="24"/>
        <v>108</v>
      </c>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6"/>
      <c r="CL53" s="6"/>
      <c r="CM53" s="6"/>
      <c r="CN53" s="6"/>
      <c r="CO53" s="6"/>
      <c r="CP53" s="6"/>
      <c r="CQ53" s="6"/>
      <c r="CR53" s="6"/>
      <c r="CS53" s="6"/>
      <c r="CT53" s="6"/>
      <c r="CU53" s="6"/>
      <c r="CV53" s="6"/>
    </row>
    <row r="54" spans="1:100" s="7" customFormat="1" x14ac:dyDescent="0.25">
      <c r="A54" s="92"/>
      <c r="B54" s="31">
        <v>83690</v>
      </c>
      <c r="C54" s="31">
        <v>83690</v>
      </c>
      <c r="D54" s="26" t="s">
        <v>76</v>
      </c>
      <c r="E54" s="32" t="s">
        <v>99</v>
      </c>
      <c r="F54" s="12">
        <v>136</v>
      </c>
      <c r="G54" s="12">
        <f t="shared" si="25"/>
        <v>66.640000000000015</v>
      </c>
      <c r="H54" s="12">
        <f t="shared" si="29"/>
        <v>38.080000000000005</v>
      </c>
      <c r="I54" s="29">
        <f t="shared" si="3"/>
        <v>38.080000000000005</v>
      </c>
      <c r="J54" s="29">
        <f t="shared" si="0"/>
        <v>88.4</v>
      </c>
      <c r="K54" s="29">
        <f t="shared" si="4"/>
        <v>39.984000000000009</v>
      </c>
      <c r="L54" s="29">
        <f t="shared" si="1"/>
        <v>84.932000000000002</v>
      </c>
      <c r="M54" s="29">
        <f t="shared" si="5"/>
        <v>36.176000000000002</v>
      </c>
      <c r="N54" s="29">
        <f t="shared" si="6"/>
        <v>38.080000000000005</v>
      </c>
      <c r="O54" s="29">
        <f t="shared" si="7"/>
        <v>84.932000000000002</v>
      </c>
      <c r="P54" s="29">
        <f t="shared" si="52"/>
        <v>6.1005000000000003</v>
      </c>
      <c r="Q54" s="29">
        <f t="shared" si="8"/>
        <v>38.080000000000005</v>
      </c>
      <c r="R54" s="29">
        <f t="shared" si="9"/>
        <v>5.81</v>
      </c>
      <c r="S54" s="29">
        <f t="shared" si="10"/>
        <v>49.504000000000012</v>
      </c>
      <c r="T54" s="29">
        <f t="shared" si="11"/>
        <v>102</v>
      </c>
      <c r="U54" s="29">
        <f t="shared" si="12"/>
        <v>38.080000000000005</v>
      </c>
      <c r="V54" s="29">
        <f t="shared" si="13"/>
        <v>38.080000000000005</v>
      </c>
      <c r="W54" s="29">
        <f t="shared" si="14"/>
        <v>35.36</v>
      </c>
      <c r="X54" s="29">
        <v>5.81</v>
      </c>
      <c r="Y54" s="33">
        <f t="shared" si="15"/>
        <v>38.080000000000005</v>
      </c>
      <c r="Z54" s="29">
        <f t="shared" si="16"/>
        <v>96.56</v>
      </c>
      <c r="AA54" s="29">
        <f t="shared" si="17"/>
        <v>38.080000000000005</v>
      </c>
      <c r="AB54" s="33">
        <f t="shared" si="18"/>
        <v>5.81</v>
      </c>
      <c r="AC54" s="33">
        <f t="shared" si="19"/>
        <v>38.080000000000005</v>
      </c>
      <c r="AD54" s="33">
        <f t="shared" si="20"/>
        <v>88.4</v>
      </c>
      <c r="AE54" s="29" t="s">
        <v>53</v>
      </c>
      <c r="AF54" s="27">
        <f t="shared" si="21"/>
        <v>38.080000000000005</v>
      </c>
      <c r="AG54" s="29" t="s">
        <v>53</v>
      </c>
      <c r="AH54" s="34">
        <f t="shared" si="53"/>
        <v>111.82259999999999</v>
      </c>
      <c r="AI54" s="28">
        <f t="shared" si="23"/>
        <v>111.82259999999999</v>
      </c>
      <c r="AJ54" s="29">
        <f t="shared" si="24"/>
        <v>136</v>
      </c>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6"/>
      <c r="CL54" s="6"/>
      <c r="CM54" s="6"/>
      <c r="CN54" s="6"/>
      <c r="CO54" s="6"/>
      <c r="CP54" s="6"/>
      <c r="CQ54" s="6"/>
      <c r="CR54" s="6"/>
      <c r="CS54" s="6"/>
      <c r="CT54" s="6"/>
      <c r="CU54" s="6"/>
      <c r="CV54" s="6"/>
    </row>
    <row r="55" spans="1:100" s="7" customFormat="1" x14ac:dyDescent="0.25">
      <c r="A55" s="92"/>
      <c r="B55" s="31">
        <v>83735</v>
      </c>
      <c r="C55" s="31">
        <v>83735</v>
      </c>
      <c r="D55" s="26" t="s">
        <v>76</v>
      </c>
      <c r="E55" s="32" t="s">
        <v>100</v>
      </c>
      <c r="F55" s="90">
        <v>109</v>
      </c>
      <c r="G55" s="12">
        <f t="shared" si="25"/>
        <v>53.410000000000004</v>
      </c>
      <c r="H55" s="12">
        <f t="shared" si="29"/>
        <v>30.520000000000003</v>
      </c>
      <c r="I55" s="29">
        <f t="shared" si="3"/>
        <v>30.520000000000003</v>
      </c>
      <c r="J55" s="29">
        <f t="shared" si="0"/>
        <v>70.850000000000009</v>
      </c>
      <c r="K55" s="29">
        <f t="shared" si="4"/>
        <v>32.046000000000006</v>
      </c>
      <c r="L55" s="29">
        <f t="shared" si="1"/>
        <v>68.07050000000001</v>
      </c>
      <c r="M55" s="29">
        <f t="shared" si="5"/>
        <v>28.994000000000003</v>
      </c>
      <c r="N55" s="29">
        <f t="shared" si="6"/>
        <v>30.520000000000003</v>
      </c>
      <c r="O55" s="29">
        <f t="shared" si="7"/>
        <v>68.07050000000001</v>
      </c>
      <c r="P55" s="29">
        <f t="shared" si="52"/>
        <v>5.2815000000000003</v>
      </c>
      <c r="Q55" s="29">
        <f t="shared" si="8"/>
        <v>30.520000000000003</v>
      </c>
      <c r="R55" s="29">
        <f t="shared" si="9"/>
        <v>5.03</v>
      </c>
      <c r="S55" s="29">
        <f t="shared" si="10"/>
        <v>39.676000000000002</v>
      </c>
      <c r="T55" s="29">
        <f t="shared" si="11"/>
        <v>81.75</v>
      </c>
      <c r="U55" s="29">
        <f t="shared" si="12"/>
        <v>30.520000000000003</v>
      </c>
      <c r="V55" s="29">
        <f t="shared" si="13"/>
        <v>30.520000000000003</v>
      </c>
      <c r="W55" s="29">
        <f t="shared" si="14"/>
        <v>28.34</v>
      </c>
      <c r="X55" s="29">
        <v>5.03</v>
      </c>
      <c r="Y55" s="33">
        <f t="shared" si="15"/>
        <v>30.520000000000003</v>
      </c>
      <c r="Z55" s="29">
        <f t="shared" si="16"/>
        <v>77.39</v>
      </c>
      <c r="AA55" s="29">
        <f t="shared" si="17"/>
        <v>30.520000000000003</v>
      </c>
      <c r="AB55" s="33">
        <f t="shared" si="18"/>
        <v>5.03</v>
      </c>
      <c r="AC55" s="33">
        <f t="shared" si="19"/>
        <v>30.520000000000003</v>
      </c>
      <c r="AD55" s="33">
        <f t="shared" si="20"/>
        <v>70.850000000000009</v>
      </c>
      <c r="AE55" s="29" t="s">
        <v>53</v>
      </c>
      <c r="AF55" s="27">
        <f t="shared" si="21"/>
        <v>30.520000000000003</v>
      </c>
      <c r="AG55" s="29" t="s">
        <v>53</v>
      </c>
      <c r="AH55" s="34">
        <f t="shared" si="53"/>
        <v>89.622524999999996</v>
      </c>
      <c r="AI55" s="28">
        <f t="shared" si="23"/>
        <v>89.622524999999996</v>
      </c>
      <c r="AJ55" s="29">
        <f t="shared" si="24"/>
        <v>109</v>
      </c>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6"/>
      <c r="CL55" s="6"/>
      <c r="CM55" s="6"/>
      <c r="CN55" s="6"/>
      <c r="CO55" s="6"/>
      <c r="CP55" s="6"/>
      <c r="CQ55" s="6"/>
      <c r="CR55" s="6"/>
      <c r="CS55" s="6"/>
      <c r="CT55" s="6"/>
      <c r="CU55" s="6"/>
      <c r="CV55" s="6"/>
    </row>
    <row r="56" spans="1:100" s="7" customFormat="1" x14ac:dyDescent="0.25">
      <c r="A56" s="92"/>
      <c r="B56" s="31">
        <v>84100</v>
      </c>
      <c r="C56" s="31">
        <v>84100</v>
      </c>
      <c r="D56" s="26" t="s">
        <v>76</v>
      </c>
      <c r="E56" s="32" t="s">
        <v>101</v>
      </c>
      <c r="F56" s="12">
        <v>92</v>
      </c>
      <c r="G56" s="12">
        <f t="shared" si="25"/>
        <v>45.080000000000005</v>
      </c>
      <c r="H56" s="12">
        <f t="shared" si="29"/>
        <v>25.76</v>
      </c>
      <c r="I56" s="29">
        <f t="shared" si="3"/>
        <v>25.76</v>
      </c>
      <c r="J56" s="29">
        <f t="shared" si="0"/>
        <v>59.800000000000004</v>
      </c>
      <c r="K56" s="29">
        <f t="shared" si="4"/>
        <v>27.048000000000002</v>
      </c>
      <c r="L56" s="29">
        <f t="shared" si="1"/>
        <v>57.454000000000008</v>
      </c>
      <c r="M56" s="29">
        <f t="shared" si="5"/>
        <v>24.472000000000001</v>
      </c>
      <c r="N56" s="29">
        <f t="shared" si="6"/>
        <v>25.76</v>
      </c>
      <c r="O56" s="29">
        <f t="shared" si="7"/>
        <v>57.454000000000008</v>
      </c>
      <c r="P56" s="29">
        <f t="shared" si="52"/>
        <v>4.9770000000000003</v>
      </c>
      <c r="Q56" s="29">
        <f t="shared" si="8"/>
        <v>25.76</v>
      </c>
      <c r="R56" s="29">
        <f t="shared" si="9"/>
        <v>4.74</v>
      </c>
      <c r="S56" s="29">
        <f t="shared" si="10"/>
        <v>33.488000000000007</v>
      </c>
      <c r="T56" s="29">
        <f t="shared" si="11"/>
        <v>69</v>
      </c>
      <c r="U56" s="29">
        <f t="shared" si="12"/>
        <v>25.76</v>
      </c>
      <c r="V56" s="29">
        <f t="shared" si="13"/>
        <v>25.76</v>
      </c>
      <c r="W56" s="29">
        <f t="shared" si="14"/>
        <v>23.92</v>
      </c>
      <c r="X56" s="29">
        <v>4.74</v>
      </c>
      <c r="Y56" s="33">
        <f t="shared" si="15"/>
        <v>25.76</v>
      </c>
      <c r="Z56" s="29">
        <f t="shared" si="16"/>
        <v>65.319999999999993</v>
      </c>
      <c r="AA56" s="29">
        <f t="shared" si="17"/>
        <v>25.76</v>
      </c>
      <c r="AB56" s="33">
        <f t="shared" si="18"/>
        <v>4.74</v>
      </c>
      <c r="AC56" s="33">
        <f t="shared" si="19"/>
        <v>25.76</v>
      </c>
      <c r="AD56" s="33">
        <f t="shared" si="20"/>
        <v>59.800000000000004</v>
      </c>
      <c r="AE56" s="29" t="s">
        <v>53</v>
      </c>
      <c r="AF56" s="27">
        <f t="shared" si="21"/>
        <v>25.76</v>
      </c>
      <c r="AG56" s="29" t="s">
        <v>53</v>
      </c>
      <c r="AH56" s="34">
        <f t="shared" si="53"/>
        <v>75.6447</v>
      </c>
      <c r="AI56" s="28">
        <f t="shared" si="23"/>
        <v>75.6447</v>
      </c>
      <c r="AJ56" s="29">
        <f t="shared" si="24"/>
        <v>92</v>
      </c>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6"/>
      <c r="CL56" s="6"/>
      <c r="CM56" s="6"/>
      <c r="CN56" s="6"/>
      <c r="CO56" s="6"/>
      <c r="CP56" s="6"/>
      <c r="CQ56" s="6"/>
      <c r="CR56" s="6"/>
      <c r="CS56" s="6"/>
      <c r="CT56" s="6"/>
      <c r="CU56" s="6"/>
      <c r="CV56" s="6"/>
    </row>
    <row r="57" spans="1:100" s="7" customFormat="1" x14ac:dyDescent="0.25">
      <c r="A57" s="92"/>
      <c r="B57" s="31">
        <v>84140</v>
      </c>
      <c r="C57" s="31">
        <v>84140</v>
      </c>
      <c r="D57" s="26" t="s">
        <v>76</v>
      </c>
      <c r="E57" s="32" t="s">
        <v>102</v>
      </c>
      <c r="F57" s="12">
        <v>66</v>
      </c>
      <c r="G57" s="12">
        <f t="shared" si="25"/>
        <v>32.340000000000003</v>
      </c>
      <c r="H57" s="12">
        <f t="shared" si="29"/>
        <v>18.48</v>
      </c>
      <c r="I57" s="29">
        <f t="shared" si="3"/>
        <v>18.48</v>
      </c>
      <c r="J57" s="29">
        <f t="shared" si="0"/>
        <v>42.9</v>
      </c>
      <c r="K57" s="29">
        <f t="shared" si="4"/>
        <v>19.404</v>
      </c>
      <c r="L57" s="29">
        <f t="shared" si="1"/>
        <v>41.217000000000006</v>
      </c>
      <c r="M57" s="29">
        <f t="shared" si="5"/>
        <v>17.556000000000001</v>
      </c>
      <c r="N57" s="29">
        <f t="shared" si="6"/>
        <v>18.48</v>
      </c>
      <c r="O57" s="29">
        <f t="shared" si="7"/>
        <v>41.217000000000006</v>
      </c>
      <c r="P57" s="29">
        <f t="shared" si="52"/>
        <v>21.703500000000002</v>
      </c>
      <c r="Q57" s="29">
        <f t="shared" si="8"/>
        <v>18.48</v>
      </c>
      <c r="R57" s="29">
        <f t="shared" si="9"/>
        <v>20.67</v>
      </c>
      <c r="S57" s="29">
        <f t="shared" si="10"/>
        <v>24.024000000000001</v>
      </c>
      <c r="T57" s="29">
        <f t="shared" si="11"/>
        <v>49.5</v>
      </c>
      <c r="U57" s="29">
        <f t="shared" si="12"/>
        <v>18.48</v>
      </c>
      <c r="V57" s="29">
        <f t="shared" si="13"/>
        <v>18.48</v>
      </c>
      <c r="W57" s="29">
        <f t="shared" si="14"/>
        <v>17.16</v>
      </c>
      <c r="X57" s="29">
        <v>20.67</v>
      </c>
      <c r="Y57" s="33">
        <f t="shared" si="15"/>
        <v>18.48</v>
      </c>
      <c r="Z57" s="29">
        <f t="shared" si="16"/>
        <v>46.86</v>
      </c>
      <c r="AA57" s="29">
        <f t="shared" si="17"/>
        <v>18.48</v>
      </c>
      <c r="AB57" s="33">
        <f t="shared" si="18"/>
        <v>20.67</v>
      </c>
      <c r="AC57" s="33">
        <f t="shared" si="19"/>
        <v>18.48</v>
      </c>
      <c r="AD57" s="33">
        <f t="shared" si="20"/>
        <v>42.9</v>
      </c>
      <c r="AE57" s="29" t="s">
        <v>53</v>
      </c>
      <c r="AF57" s="27">
        <f t="shared" si="21"/>
        <v>18.48</v>
      </c>
      <c r="AG57" s="29" t="s">
        <v>53</v>
      </c>
      <c r="AH57" s="34">
        <f t="shared" si="53"/>
        <v>54.266849999999998</v>
      </c>
      <c r="AI57" s="28">
        <f t="shared" si="23"/>
        <v>54.266849999999998</v>
      </c>
      <c r="AJ57" s="29">
        <f t="shared" si="24"/>
        <v>66</v>
      </c>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6"/>
      <c r="CL57" s="6"/>
      <c r="CM57" s="6"/>
      <c r="CN57" s="6"/>
      <c r="CO57" s="6"/>
      <c r="CP57" s="6"/>
      <c r="CQ57" s="6"/>
      <c r="CR57" s="6"/>
      <c r="CS57" s="6"/>
      <c r="CT57" s="6"/>
      <c r="CU57" s="6"/>
      <c r="CV57" s="6"/>
    </row>
    <row r="58" spans="1:100" s="7" customFormat="1" x14ac:dyDescent="0.25">
      <c r="A58" s="92"/>
      <c r="B58" s="31">
        <v>84144</v>
      </c>
      <c r="C58" s="31">
        <v>84144</v>
      </c>
      <c r="D58" s="26" t="s">
        <v>76</v>
      </c>
      <c r="E58" s="32" t="s">
        <v>103</v>
      </c>
      <c r="F58" s="12">
        <v>262</v>
      </c>
      <c r="G58" s="12">
        <f t="shared" si="25"/>
        <v>128.38000000000002</v>
      </c>
      <c r="H58" s="12">
        <f t="shared" si="29"/>
        <v>73.360000000000014</v>
      </c>
      <c r="I58" s="29">
        <f t="shared" si="3"/>
        <v>73.360000000000014</v>
      </c>
      <c r="J58" s="29">
        <f t="shared" si="0"/>
        <v>170.3</v>
      </c>
      <c r="K58" s="29">
        <f t="shared" si="4"/>
        <v>77.02800000000002</v>
      </c>
      <c r="L58" s="29">
        <f t="shared" si="1"/>
        <v>163.61900000000003</v>
      </c>
      <c r="M58" s="29">
        <f t="shared" si="5"/>
        <v>69.692000000000007</v>
      </c>
      <c r="N58" s="29">
        <f t="shared" si="6"/>
        <v>73.360000000000014</v>
      </c>
      <c r="O58" s="29">
        <f t="shared" si="7"/>
        <v>163.61900000000003</v>
      </c>
      <c r="P58" s="29">
        <f t="shared" si="52"/>
        <v>21.902999999999999</v>
      </c>
      <c r="Q58" s="29">
        <f t="shared" si="8"/>
        <v>73.360000000000014</v>
      </c>
      <c r="R58" s="29">
        <f t="shared" si="9"/>
        <v>20.86</v>
      </c>
      <c r="S58" s="29">
        <f t="shared" si="10"/>
        <v>95.368000000000023</v>
      </c>
      <c r="T58" s="29">
        <f t="shared" si="11"/>
        <v>196.5</v>
      </c>
      <c r="U58" s="29">
        <f t="shared" si="12"/>
        <v>73.360000000000014</v>
      </c>
      <c r="V58" s="29">
        <f t="shared" si="13"/>
        <v>73.360000000000014</v>
      </c>
      <c r="W58" s="29">
        <f t="shared" si="14"/>
        <v>68.12</v>
      </c>
      <c r="X58" s="29">
        <v>20.86</v>
      </c>
      <c r="Y58" s="33">
        <f t="shared" si="15"/>
        <v>73.360000000000014</v>
      </c>
      <c r="Z58" s="29">
        <f t="shared" si="16"/>
        <v>186.01999999999998</v>
      </c>
      <c r="AA58" s="29">
        <f t="shared" si="17"/>
        <v>73.360000000000014</v>
      </c>
      <c r="AB58" s="33">
        <f t="shared" si="18"/>
        <v>20.86</v>
      </c>
      <c r="AC58" s="33">
        <f t="shared" si="19"/>
        <v>73.360000000000014</v>
      </c>
      <c r="AD58" s="33">
        <f t="shared" si="20"/>
        <v>170.3</v>
      </c>
      <c r="AE58" s="29" t="s">
        <v>53</v>
      </c>
      <c r="AF58" s="27">
        <f t="shared" si="21"/>
        <v>73.360000000000014</v>
      </c>
      <c r="AG58" s="29" t="s">
        <v>53</v>
      </c>
      <c r="AH58" s="34">
        <f t="shared" si="53"/>
        <v>215.42295000000001</v>
      </c>
      <c r="AI58" s="28">
        <f t="shared" si="23"/>
        <v>215.42295000000001</v>
      </c>
      <c r="AJ58" s="29">
        <f t="shared" si="24"/>
        <v>262</v>
      </c>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6"/>
      <c r="CL58" s="6"/>
      <c r="CM58" s="6"/>
      <c r="CN58" s="6"/>
      <c r="CO58" s="6"/>
      <c r="CP58" s="6"/>
      <c r="CQ58" s="6"/>
      <c r="CR58" s="6"/>
      <c r="CS58" s="6"/>
      <c r="CT58" s="6"/>
      <c r="CU58" s="6"/>
      <c r="CV58" s="6"/>
    </row>
    <row r="59" spans="1:100" s="7" customFormat="1" x14ac:dyDescent="0.25">
      <c r="A59" s="92"/>
      <c r="B59" s="31">
        <v>84155</v>
      </c>
      <c r="C59" s="31">
        <v>84155</v>
      </c>
      <c r="D59" s="26" t="s">
        <v>76</v>
      </c>
      <c r="E59" s="32" t="s">
        <v>104</v>
      </c>
      <c r="F59" s="12">
        <v>63</v>
      </c>
      <c r="G59" s="12">
        <f t="shared" si="25"/>
        <v>30.87</v>
      </c>
      <c r="H59" s="12">
        <f t="shared" si="29"/>
        <v>17.64</v>
      </c>
      <c r="I59" s="29">
        <f t="shared" si="3"/>
        <v>17.64</v>
      </c>
      <c r="J59" s="29">
        <f t="shared" si="0"/>
        <v>40.950000000000003</v>
      </c>
      <c r="K59" s="29">
        <f t="shared" si="4"/>
        <v>18.522000000000002</v>
      </c>
      <c r="L59" s="29">
        <f t="shared" si="1"/>
        <v>39.343500000000006</v>
      </c>
      <c r="M59" s="29">
        <f t="shared" si="5"/>
        <v>16.757999999999999</v>
      </c>
      <c r="N59" s="29">
        <f t="shared" si="6"/>
        <v>17.64</v>
      </c>
      <c r="O59" s="29">
        <f t="shared" si="7"/>
        <v>39.343500000000006</v>
      </c>
      <c r="P59" s="29">
        <f t="shared" si="52"/>
        <v>3.8534999999999999</v>
      </c>
      <c r="Q59" s="29">
        <f t="shared" si="8"/>
        <v>17.64</v>
      </c>
      <c r="R59" s="29">
        <f t="shared" si="9"/>
        <v>3.67</v>
      </c>
      <c r="S59" s="29">
        <f t="shared" si="10"/>
        <v>22.932000000000002</v>
      </c>
      <c r="T59" s="29">
        <f t="shared" si="11"/>
        <v>47.25</v>
      </c>
      <c r="U59" s="29">
        <f t="shared" si="12"/>
        <v>17.64</v>
      </c>
      <c r="V59" s="29">
        <f t="shared" si="13"/>
        <v>17.64</v>
      </c>
      <c r="W59" s="29">
        <f t="shared" si="14"/>
        <v>16.38</v>
      </c>
      <c r="X59" s="29">
        <v>3.67</v>
      </c>
      <c r="Y59" s="33">
        <f t="shared" si="15"/>
        <v>17.64</v>
      </c>
      <c r="Z59" s="29">
        <f t="shared" si="16"/>
        <v>44.73</v>
      </c>
      <c r="AA59" s="29">
        <f t="shared" si="17"/>
        <v>17.64</v>
      </c>
      <c r="AB59" s="33">
        <f t="shared" si="18"/>
        <v>3.67</v>
      </c>
      <c r="AC59" s="33">
        <f t="shared" si="19"/>
        <v>17.64</v>
      </c>
      <c r="AD59" s="33">
        <f t="shared" si="20"/>
        <v>40.950000000000003</v>
      </c>
      <c r="AE59" s="29" t="s">
        <v>53</v>
      </c>
      <c r="AF59" s="27">
        <f t="shared" si="21"/>
        <v>17.64</v>
      </c>
      <c r="AG59" s="29" t="s">
        <v>53</v>
      </c>
      <c r="AH59" s="34">
        <f t="shared" si="53"/>
        <v>51.800174999999996</v>
      </c>
      <c r="AI59" s="28">
        <f t="shared" si="23"/>
        <v>51.800174999999996</v>
      </c>
      <c r="AJ59" s="29">
        <f t="shared" si="24"/>
        <v>63</v>
      </c>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6"/>
      <c r="CL59" s="6"/>
      <c r="CM59" s="6"/>
      <c r="CN59" s="6"/>
      <c r="CO59" s="6"/>
      <c r="CP59" s="6"/>
      <c r="CQ59" s="6"/>
      <c r="CR59" s="6"/>
      <c r="CS59" s="6"/>
      <c r="CT59" s="6"/>
      <c r="CU59" s="6"/>
      <c r="CV59" s="6"/>
    </row>
    <row r="60" spans="1:100" s="7" customFormat="1" x14ac:dyDescent="0.25">
      <c r="A60" s="92"/>
      <c r="B60" s="31">
        <v>84169</v>
      </c>
      <c r="C60" s="31">
        <v>84169</v>
      </c>
      <c r="D60" s="26" t="s">
        <v>76</v>
      </c>
      <c r="E60" s="32" t="s">
        <v>105</v>
      </c>
      <c r="F60" s="12">
        <v>201</v>
      </c>
      <c r="G60" s="12">
        <f t="shared" si="25"/>
        <v>98.490000000000009</v>
      </c>
      <c r="H60" s="12">
        <f t="shared" si="29"/>
        <v>56.280000000000008</v>
      </c>
      <c r="I60" s="29">
        <f t="shared" si="3"/>
        <v>56.280000000000008</v>
      </c>
      <c r="J60" s="29">
        <f t="shared" si="0"/>
        <v>130.65</v>
      </c>
      <c r="K60" s="29">
        <f t="shared" si="4"/>
        <v>59.094000000000008</v>
      </c>
      <c r="L60" s="29">
        <f t="shared" si="1"/>
        <v>125.52450000000002</v>
      </c>
      <c r="M60" s="29">
        <f t="shared" si="5"/>
        <v>53.466000000000008</v>
      </c>
      <c r="N60" s="29">
        <f t="shared" si="6"/>
        <v>56.280000000000008</v>
      </c>
      <c r="O60" s="29">
        <f t="shared" si="7"/>
        <v>125.52450000000002</v>
      </c>
      <c r="P60" s="29" t="str">
        <f t="shared" si="26"/>
        <v>Medicaid APG</v>
      </c>
      <c r="Q60" s="29">
        <f t="shared" si="8"/>
        <v>56.280000000000008</v>
      </c>
      <c r="R60" s="29" t="str">
        <f t="shared" si="9"/>
        <v>Medicaid APG</v>
      </c>
      <c r="S60" s="29">
        <f t="shared" si="10"/>
        <v>73.164000000000016</v>
      </c>
      <c r="T60" s="29">
        <f t="shared" si="11"/>
        <v>150.75</v>
      </c>
      <c r="U60" s="29">
        <f t="shared" si="12"/>
        <v>56.280000000000008</v>
      </c>
      <c r="V60" s="29">
        <f t="shared" si="13"/>
        <v>56.280000000000008</v>
      </c>
      <c r="W60" s="29">
        <f t="shared" si="14"/>
        <v>52.260000000000005</v>
      </c>
      <c r="X60" s="29" t="s">
        <v>53</v>
      </c>
      <c r="Y60" s="33">
        <f t="shared" si="15"/>
        <v>56.280000000000008</v>
      </c>
      <c r="Z60" s="29">
        <f t="shared" si="16"/>
        <v>142.70999999999998</v>
      </c>
      <c r="AA60" s="29">
        <f t="shared" si="17"/>
        <v>56.280000000000008</v>
      </c>
      <c r="AB60" s="33" t="str">
        <f t="shared" si="18"/>
        <v>Medicaid APG</v>
      </c>
      <c r="AC60" s="33">
        <f t="shared" si="19"/>
        <v>56.280000000000008</v>
      </c>
      <c r="AD60" s="33">
        <f t="shared" si="20"/>
        <v>130.65</v>
      </c>
      <c r="AE60" s="29" t="s">
        <v>53</v>
      </c>
      <c r="AF60" s="27">
        <f t="shared" si="21"/>
        <v>56.280000000000008</v>
      </c>
      <c r="AG60" s="29" t="s">
        <v>53</v>
      </c>
      <c r="AH60" s="34">
        <f t="shared" si="53"/>
        <v>165.267225</v>
      </c>
      <c r="AI60" s="28">
        <f t="shared" si="23"/>
        <v>165.267225</v>
      </c>
      <c r="AJ60" s="29">
        <f t="shared" si="24"/>
        <v>201</v>
      </c>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6"/>
      <c r="CL60" s="6"/>
      <c r="CM60" s="6"/>
      <c r="CN60" s="6"/>
      <c r="CO60" s="6"/>
      <c r="CP60" s="6"/>
      <c r="CQ60" s="6"/>
      <c r="CR60" s="6"/>
      <c r="CS60" s="6"/>
      <c r="CT60" s="6"/>
      <c r="CU60" s="6"/>
      <c r="CV60" s="6"/>
    </row>
    <row r="61" spans="1:100" s="7" customFormat="1" x14ac:dyDescent="0.25">
      <c r="A61" s="92"/>
      <c r="B61" s="31">
        <v>84207</v>
      </c>
      <c r="C61" s="31">
        <v>84207</v>
      </c>
      <c r="D61" s="26" t="s">
        <v>76</v>
      </c>
      <c r="E61" s="32" t="s">
        <v>106</v>
      </c>
      <c r="F61" s="12">
        <v>71</v>
      </c>
      <c r="G61" s="12">
        <f t="shared" si="25"/>
        <v>34.790000000000006</v>
      </c>
      <c r="H61" s="12">
        <f t="shared" si="29"/>
        <v>19.880000000000003</v>
      </c>
      <c r="I61" s="29">
        <f t="shared" si="3"/>
        <v>19.880000000000003</v>
      </c>
      <c r="J61" s="29">
        <f t="shared" si="0"/>
        <v>46.15</v>
      </c>
      <c r="K61" s="29">
        <f t="shared" si="4"/>
        <v>20.874000000000002</v>
      </c>
      <c r="L61" s="29">
        <f t="shared" si="1"/>
        <v>44.339500000000001</v>
      </c>
      <c r="M61" s="29">
        <f t="shared" si="5"/>
        <v>18.886000000000003</v>
      </c>
      <c r="N61" s="29">
        <f t="shared" si="6"/>
        <v>19.880000000000003</v>
      </c>
      <c r="O61" s="29">
        <f t="shared" si="7"/>
        <v>44.339500000000001</v>
      </c>
      <c r="P61" s="29">
        <f>X61*1.05</f>
        <v>29.505000000000003</v>
      </c>
      <c r="Q61" s="29">
        <f t="shared" si="8"/>
        <v>19.880000000000003</v>
      </c>
      <c r="R61" s="29">
        <f t="shared" si="9"/>
        <v>28.1</v>
      </c>
      <c r="S61" s="29">
        <f t="shared" si="10"/>
        <v>25.844000000000005</v>
      </c>
      <c r="T61" s="29">
        <f t="shared" si="11"/>
        <v>53.25</v>
      </c>
      <c r="U61" s="29">
        <f t="shared" si="12"/>
        <v>19.880000000000003</v>
      </c>
      <c r="V61" s="29">
        <f t="shared" si="13"/>
        <v>19.880000000000003</v>
      </c>
      <c r="W61" s="29">
        <f t="shared" si="14"/>
        <v>18.46</v>
      </c>
      <c r="X61" s="29">
        <v>28.1</v>
      </c>
      <c r="Y61" s="33">
        <f t="shared" si="15"/>
        <v>19.880000000000003</v>
      </c>
      <c r="Z61" s="29">
        <f t="shared" si="16"/>
        <v>50.41</v>
      </c>
      <c r="AA61" s="29">
        <f t="shared" si="17"/>
        <v>19.880000000000003</v>
      </c>
      <c r="AB61" s="33">
        <f t="shared" si="18"/>
        <v>28.1</v>
      </c>
      <c r="AC61" s="33">
        <f t="shared" si="19"/>
        <v>19.880000000000003</v>
      </c>
      <c r="AD61" s="33">
        <f t="shared" si="20"/>
        <v>46.15</v>
      </c>
      <c r="AE61" s="29" t="s">
        <v>53</v>
      </c>
      <c r="AF61" s="27">
        <f t="shared" si="21"/>
        <v>19.880000000000003</v>
      </c>
      <c r="AG61" s="29" t="s">
        <v>53</v>
      </c>
      <c r="AH61" s="34">
        <f t="shared" si="53"/>
        <v>58.377974999999999</v>
      </c>
      <c r="AI61" s="28">
        <f t="shared" si="23"/>
        <v>58.377974999999999</v>
      </c>
      <c r="AJ61" s="29">
        <f t="shared" si="24"/>
        <v>71</v>
      </c>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6"/>
      <c r="CL61" s="6"/>
      <c r="CM61" s="6"/>
      <c r="CN61" s="6"/>
      <c r="CO61" s="6"/>
      <c r="CP61" s="6"/>
      <c r="CQ61" s="6"/>
      <c r="CR61" s="6"/>
      <c r="CS61" s="6"/>
      <c r="CT61" s="6"/>
      <c r="CU61" s="6"/>
      <c r="CV61" s="6"/>
    </row>
    <row r="62" spans="1:100" s="7" customFormat="1" x14ac:dyDescent="0.25">
      <c r="A62" s="92"/>
      <c r="B62" s="31">
        <v>84255</v>
      </c>
      <c r="C62" s="31">
        <v>84255</v>
      </c>
      <c r="D62" s="26" t="s">
        <v>76</v>
      </c>
      <c r="E62" s="32" t="s">
        <v>107</v>
      </c>
      <c r="F62" s="12">
        <v>260</v>
      </c>
      <c r="G62" s="12">
        <f t="shared" si="25"/>
        <v>127.40000000000002</v>
      </c>
      <c r="H62" s="12">
        <f t="shared" si="29"/>
        <v>72.800000000000011</v>
      </c>
      <c r="I62" s="29">
        <f t="shared" si="3"/>
        <v>72.800000000000011</v>
      </c>
      <c r="J62" s="29">
        <f t="shared" si="0"/>
        <v>169</v>
      </c>
      <c r="K62" s="29">
        <f t="shared" si="4"/>
        <v>76.440000000000012</v>
      </c>
      <c r="L62" s="29">
        <f t="shared" si="1"/>
        <v>162.37</v>
      </c>
      <c r="M62" s="29">
        <f t="shared" si="5"/>
        <v>69.160000000000011</v>
      </c>
      <c r="N62" s="29">
        <f t="shared" si="6"/>
        <v>72.800000000000011</v>
      </c>
      <c r="O62" s="29">
        <f t="shared" si="7"/>
        <v>162.37</v>
      </c>
      <c r="P62" s="29" t="str">
        <f t="shared" si="26"/>
        <v>Medicaid APG</v>
      </c>
      <c r="Q62" s="29">
        <f t="shared" si="8"/>
        <v>72.800000000000011</v>
      </c>
      <c r="R62" s="29" t="str">
        <f t="shared" si="9"/>
        <v>Medicaid APG</v>
      </c>
      <c r="S62" s="29">
        <f t="shared" si="10"/>
        <v>94.640000000000015</v>
      </c>
      <c r="T62" s="29">
        <f t="shared" si="11"/>
        <v>195</v>
      </c>
      <c r="U62" s="29">
        <f t="shared" si="12"/>
        <v>72.800000000000011</v>
      </c>
      <c r="V62" s="29">
        <f t="shared" si="13"/>
        <v>72.800000000000011</v>
      </c>
      <c r="W62" s="29">
        <f t="shared" si="14"/>
        <v>67.600000000000009</v>
      </c>
      <c r="X62" s="29" t="s">
        <v>53</v>
      </c>
      <c r="Y62" s="33">
        <f t="shared" si="15"/>
        <v>72.800000000000011</v>
      </c>
      <c r="Z62" s="29">
        <f t="shared" si="16"/>
        <v>184.6</v>
      </c>
      <c r="AA62" s="29">
        <f t="shared" si="17"/>
        <v>72.800000000000011</v>
      </c>
      <c r="AB62" s="33" t="str">
        <f t="shared" si="18"/>
        <v>Medicaid APG</v>
      </c>
      <c r="AC62" s="33">
        <f t="shared" si="19"/>
        <v>72.800000000000011</v>
      </c>
      <c r="AD62" s="33">
        <f t="shared" si="20"/>
        <v>169</v>
      </c>
      <c r="AE62" s="29" t="s">
        <v>53</v>
      </c>
      <c r="AF62" s="27">
        <f t="shared" si="21"/>
        <v>72.800000000000011</v>
      </c>
      <c r="AG62" s="29" t="s">
        <v>53</v>
      </c>
      <c r="AH62" s="34">
        <f t="shared" si="53"/>
        <v>213.77850000000001</v>
      </c>
      <c r="AI62" s="28">
        <f t="shared" si="23"/>
        <v>213.77850000000001</v>
      </c>
      <c r="AJ62" s="29">
        <f t="shared" si="24"/>
        <v>260</v>
      </c>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6"/>
      <c r="CL62" s="6"/>
      <c r="CM62" s="6"/>
      <c r="CN62" s="6"/>
      <c r="CO62" s="6"/>
      <c r="CP62" s="6"/>
      <c r="CQ62" s="6"/>
      <c r="CR62" s="6"/>
      <c r="CS62" s="6"/>
      <c r="CT62" s="6"/>
      <c r="CU62" s="6"/>
      <c r="CV62" s="6"/>
    </row>
    <row r="63" spans="1:100" s="7" customFormat="1" x14ac:dyDescent="0.25">
      <c r="A63" s="92"/>
      <c r="B63" s="31">
        <v>84295</v>
      </c>
      <c r="C63" s="31">
        <v>84295</v>
      </c>
      <c r="D63" s="26" t="s">
        <v>76</v>
      </c>
      <c r="E63" s="32" t="s">
        <v>108</v>
      </c>
      <c r="F63" s="12">
        <v>60</v>
      </c>
      <c r="G63" s="12">
        <f t="shared" si="25"/>
        <v>29.400000000000002</v>
      </c>
      <c r="H63" s="12">
        <f t="shared" si="29"/>
        <v>16.8</v>
      </c>
      <c r="I63" s="29">
        <f t="shared" si="3"/>
        <v>16.8</v>
      </c>
      <c r="J63" s="29">
        <f t="shared" si="0"/>
        <v>39</v>
      </c>
      <c r="K63" s="29">
        <f t="shared" si="4"/>
        <v>17.64</v>
      </c>
      <c r="L63" s="29">
        <f t="shared" si="1"/>
        <v>37.470000000000006</v>
      </c>
      <c r="M63" s="29">
        <f t="shared" si="5"/>
        <v>15.959999999999999</v>
      </c>
      <c r="N63" s="29">
        <f t="shared" si="6"/>
        <v>16.8</v>
      </c>
      <c r="O63" s="29">
        <f t="shared" si="7"/>
        <v>37.470000000000006</v>
      </c>
      <c r="P63" s="29">
        <f>X63*1.05</f>
        <v>5.0504999999999995</v>
      </c>
      <c r="Q63" s="29">
        <f t="shared" si="8"/>
        <v>16.8</v>
      </c>
      <c r="R63" s="29">
        <f t="shared" si="9"/>
        <v>4.8099999999999996</v>
      </c>
      <c r="S63" s="29">
        <f t="shared" si="10"/>
        <v>21.840000000000003</v>
      </c>
      <c r="T63" s="29">
        <f t="shared" si="11"/>
        <v>45</v>
      </c>
      <c r="U63" s="29">
        <f t="shared" si="12"/>
        <v>16.8</v>
      </c>
      <c r="V63" s="29">
        <f t="shared" si="13"/>
        <v>16.8</v>
      </c>
      <c r="W63" s="29">
        <f t="shared" si="14"/>
        <v>15.600000000000001</v>
      </c>
      <c r="X63" s="29">
        <v>4.8099999999999996</v>
      </c>
      <c r="Y63" s="33">
        <f t="shared" si="15"/>
        <v>16.8</v>
      </c>
      <c r="Z63" s="29">
        <f t="shared" si="16"/>
        <v>42.599999999999994</v>
      </c>
      <c r="AA63" s="29">
        <f t="shared" si="17"/>
        <v>16.8</v>
      </c>
      <c r="AB63" s="33">
        <f t="shared" si="18"/>
        <v>4.8099999999999996</v>
      </c>
      <c r="AC63" s="33">
        <f t="shared" si="19"/>
        <v>16.8</v>
      </c>
      <c r="AD63" s="33">
        <f t="shared" si="20"/>
        <v>39</v>
      </c>
      <c r="AE63" s="29" t="s">
        <v>53</v>
      </c>
      <c r="AF63" s="27">
        <f t="shared" si="21"/>
        <v>16.8</v>
      </c>
      <c r="AG63" s="29" t="s">
        <v>53</v>
      </c>
      <c r="AH63" s="34">
        <f t="shared" si="53"/>
        <v>49.333500000000001</v>
      </c>
      <c r="AI63" s="28">
        <f t="shared" si="23"/>
        <v>49.333500000000001</v>
      </c>
      <c r="AJ63" s="29">
        <f t="shared" si="24"/>
        <v>60</v>
      </c>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6"/>
      <c r="CL63" s="6"/>
      <c r="CM63" s="6"/>
      <c r="CN63" s="6"/>
      <c r="CO63" s="6"/>
      <c r="CP63" s="6"/>
      <c r="CQ63" s="6"/>
      <c r="CR63" s="6"/>
      <c r="CS63" s="6"/>
      <c r="CT63" s="6"/>
      <c r="CU63" s="6"/>
      <c r="CV63" s="6"/>
    </row>
    <row r="64" spans="1:100" s="7" customFormat="1" x14ac:dyDescent="0.25">
      <c r="A64" s="92"/>
      <c r="B64" s="31">
        <v>84330</v>
      </c>
      <c r="C64" s="31">
        <v>84330</v>
      </c>
      <c r="D64" s="26" t="s">
        <v>76</v>
      </c>
      <c r="E64" s="32" t="s">
        <v>109</v>
      </c>
      <c r="F64" s="12">
        <v>57</v>
      </c>
      <c r="G64" s="12">
        <f t="shared" si="25"/>
        <v>27.93</v>
      </c>
      <c r="H64" s="12">
        <f t="shared" si="29"/>
        <v>15.96</v>
      </c>
      <c r="I64" s="29">
        <f t="shared" si="3"/>
        <v>15.96</v>
      </c>
      <c r="J64" s="29">
        <f t="shared" si="0"/>
        <v>37.050000000000004</v>
      </c>
      <c r="K64" s="29">
        <f t="shared" si="4"/>
        <v>16.758000000000003</v>
      </c>
      <c r="L64" s="29">
        <f t="shared" si="1"/>
        <v>35.596500000000006</v>
      </c>
      <c r="M64" s="29">
        <f t="shared" si="5"/>
        <v>15.162000000000001</v>
      </c>
      <c r="N64" s="29">
        <f t="shared" si="6"/>
        <v>15.96</v>
      </c>
      <c r="O64" s="29">
        <f t="shared" si="7"/>
        <v>35.596500000000006</v>
      </c>
      <c r="P64" s="29" t="str">
        <f t="shared" si="26"/>
        <v>Medicaid APG</v>
      </c>
      <c r="Q64" s="29">
        <f t="shared" si="8"/>
        <v>15.96</v>
      </c>
      <c r="R64" s="29" t="str">
        <f t="shared" si="9"/>
        <v>Medicaid APG</v>
      </c>
      <c r="S64" s="29">
        <f t="shared" si="10"/>
        <v>20.748000000000001</v>
      </c>
      <c r="T64" s="29">
        <f t="shared" si="11"/>
        <v>42.75</v>
      </c>
      <c r="U64" s="29">
        <f t="shared" si="12"/>
        <v>15.96</v>
      </c>
      <c r="V64" s="29">
        <f t="shared" si="13"/>
        <v>15.96</v>
      </c>
      <c r="W64" s="29">
        <f t="shared" si="14"/>
        <v>14.82</v>
      </c>
      <c r="X64" s="29" t="s">
        <v>53</v>
      </c>
      <c r="Y64" s="33">
        <f t="shared" si="15"/>
        <v>15.96</v>
      </c>
      <c r="Z64" s="29">
        <f t="shared" si="16"/>
        <v>40.47</v>
      </c>
      <c r="AA64" s="29">
        <f t="shared" si="17"/>
        <v>15.96</v>
      </c>
      <c r="AB64" s="33" t="str">
        <f t="shared" si="18"/>
        <v>Medicaid APG</v>
      </c>
      <c r="AC64" s="33">
        <f t="shared" si="19"/>
        <v>15.96</v>
      </c>
      <c r="AD64" s="33">
        <f t="shared" si="20"/>
        <v>37.050000000000004</v>
      </c>
      <c r="AE64" s="29" t="s">
        <v>53</v>
      </c>
      <c r="AF64" s="27">
        <f t="shared" si="21"/>
        <v>15.96</v>
      </c>
      <c r="AG64" s="29" t="s">
        <v>53</v>
      </c>
      <c r="AH64" s="34">
        <f t="shared" si="53"/>
        <v>46.866824999999999</v>
      </c>
      <c r="AI64" s="28">
        <f t="shared" si="23"/>
        <v>46.866824999999999</v>
      </c>
      <c r="AJ64" s="29">
        <f t="shared" si="24"/>
        <v>57</v>
      </c>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6"/>
      <c r="CL64" s="6"/>
      <c r="CM64" s="6"/>
      <c r="CN64" s="6"/>
      <c r="CO64" s="6"/>
      <c r="CP64" s="6"/>
      <c r="CQ64" s="6"/>
      <c r="CR64" s="6"/>
      <c r="CS64" s="6"/>
      <c r="CT64" s="6"/>
      <c r="CU64" s="6"/>
      <c r="CV64" s="6"/>
    </row>
    <row r="65" spans="1:100" s="7" customFormat="1" x14ac:dyDescent="0.25">
      <c r="A65" s="92"/>
      <c r="B65" s="31">
        <v>84439</v>
      </c>
      <c r="C65" s="31">
        <v>84439</v>
      </c>
      <c r="D65" s="26" t="s">
        <v>76</v>
      </c>
      <c r="E65" s="32" t="s">
        <v>110</v>
      </c>
      <c r="F65" s="12">
        <v>163</v>
      </c>
      <c r="G65" s="12">
        <f t="shared" si="25"/>
        <v>79.870000000000019</v>
      </c>
      <c r="H65" s="12">
        <f t="shared" si="29"/>
        <v>45.640000000000008</v>
      </c>
      <c r="I65" s="29">
        <f t="shared" si="3"/>
        <v>45.640000000000008</v>
      </c>
      <c r="J65" s="29">
        <f t="shared" si="0"/>
        <v>105.95</v>
      </c>
      <c r="K65" s="29">
        <f t="shared" si="4"/>
        <v>47.922000000000011</v>
      </c>
      <c r="L65" s="29">
        <f t="shared" si="1"/>
        <v>101.79350000000001</v>
      </c>
      <c r="M65" s="29">
        <f t="shared" si="5"/>
        <v>43.358000000000004</v>
      </c>
      <c r="N65" s="29">
        <f t="shared" si="6"/>
        <v>45.640000000000008</v>
      </c>
      <c r="O65" s="29">
        <f t="shared" si="7"/>
        <v>101.79350000000001</v>
      </c>
      <c r="P65" s="29">
        <f>X65*1.05</f>
        <v>9.4500000000000011</v>
      </c>
      <c r="Q65" s="29">
        <f t="shared" si="8"/>
        <v>45.640000000000008</v>
      </c>
      <c r="R65" s="29">
        <f t="shared" si="9"/>
        <v>9</v>
      </c>
      <c r="S65" s="29">
        <f t="shared" si="10"/>
        <v>59.332000000000015</v>
      </c>
      <c r="T65" s="29">
        <f t="shared" si="11"/>
        <v>122.25</v>
      </c>
      <c r="U65" s="29">
        <f t="shared" si="12"/>
        <v>45.640000000000008</v>
      </c>
      <c r="V65" s="29">
        <f t="shared" si="13"/>
        <v>45.640000000000008</v>
      </c>
      <c r="W65" s="29">
        <f t="shared" si="14"/>
        <v>42.38</v>
      </c>
      <c r="X65" s="29">
        <v>9</v>
      </c>
      <c r="Y65" s="33">
        <f t="shared" si="15"/>
        <v>45.640000000000008</v>
      </c>
      <c r="Z65" s="29">
        <f t="shared" si="16"/>
        <v>115.72999999999999</v>
      </c>
      <c r="AA65" s="29">
        <f t="shared" si="17"/>
        <v>45.640000000000008</v>
      </c>
      <c r="AB65" s="33">
        <f t="shared" si="18"/>
        <v>9</v>
      </c>
      <c r="AC65" s="33">
        <f t="shared" si="19"/>
        <v>45.640000000000008</v>
      </c>
      <c r="AD65" s="33">
        <f t="shared" si="20"/>
        <v>105.95</v>
      </c>
      <c r="AE65" s="29" t="s">
        <v>53</v>
      </c>
      <c r="AF65" s="27">
        <f t="shared" si="21"/>
        <v>45.640000000000008</v>
      </c>
      <c r="AG65" s="29" t="s">
        <v>53</v>
      </c>
      <c r="AH65" s="34">
        <f t="shared" si="53"/>
        <v>134.02267499999999</v>
      </c>
      <c r="AI65" s="28">
        <f t="shared" si="23"/>
        <v>134.02267499999999</v>
      </c>
      <c r="AJ65" s="29">
        <f t="shared" si="24"/>
        <v>163</v>
      </c>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6"/>
      <c r="CL65" s="6"/>
      <c r="CM65" s="6"/>
      <c r="CN65" s="6"/>
      <c r="CO65" s="6"/>
      <c r="CP65" s="6"/>
      <c r="CQ65" s="6"/>
      <c r="CR65" s="6"/>
      <c r="CS65" s="6"/>
      <c r="CT65" s="6"/>
      <c r="CU65" s="6"/>
      <c r="CV65" s="6"/>
    </row>
    <row r="66" spans="1:100" s="7" customFormat="1" x14ac:dyDescent="0.25">
      <c r="A66" s="92"/>
      <c r="B66" s="31">
        <v>84446</v>
      </c>
      <c r="C66" s="31">
        <v>84446</v>
      </c>
      <c r="D66" s="26" t="s">
        <v>76</v>
      </c>
      <c r="E66" s="32" t="s">
        <v>111</v>
      </c>
      <c r="F66" s="12">
        <v>217</v>
      </c>
      <c r="G66" s="12">
        <f t="shared" si="25"/>
        <v>106.33000000000001</v>
      </c>
      <c r="H66" s="12">
        <f t="shared" si="29"/>
        <v>60.760000000000005</v>
      </c>
      <c r="I66" s="29">
        <f t="shared" si="3"/>
        <v>60.760000000000005</v>
      </c>
      <c r="J66" s="29">
        <f t="shared" si="0"/>
        <v>141.05000000000001</v>
      </c>
      <c r="K66" s="29">
        <f t="shared" si="4"/>
        <v>63.798000000000009</v>
      </c>
      <c r="L66" s="29">
        <f t="shared" si="1"/>
        <v>135.51650000000001</v>
      </c>
      <c r="M66" s="29">
        <f t="shared" si="5"/>
        <v>57.722000000000001</v>
      </c>
      <c r="N66" s="29">
        <f t="shared" si="6"/>
        <v>60.760000000000005</v>
      </c>
      <c r="O66" s="29">
        <f t="shared" si="7"/>
        <v>135.51650000000001</v>
      </c>
      <c r="P66" s="29">
        <f>X66*1.05</f>
        <v>14.889000000000001</v>
      </c>
      <c r="Q66" s="29">
        <f t="shared" si="8"/>
        <v>60.760000000000005</v>
      </c>
      <c r="R66" s="29">
        <f t="shared" si="9"/>
        <v>14.18</v>
      </c>
      <c r="S66" s="29">
        <f t="shared" si="10"/>
        <v>78.988000000000014</v>
      </c>
      <c r="T66" s="29">
        <f t="shared" si="11"/>
        <v>162.75</v>
      </c>
      <c r="U66" s="29">
        <f t="shared" si="12"/>
        <v>60.760000000000005</v>
      </c>
      <c r="V66" s="29">
        <f t="shared" si="13"/>
        <v>60.760000000000005</v>
      </c>
      <c r="W66" s="29">
        <f t="shared" si="14"/>
        <v>56.42</v>
      </c>
      <c r="X66" s="29">
        <v>14.18</v>
      </c>
      <c r="Y66" s="33">
        <f t="shared" si="15"/>
        <v>60.760000000000005</v>
      </c>
      <c r="Z66" s="29">
        <f t="shared" si="16"/>
        <v>154.07</v>
      </c>
      <c r="AA66" s="29">
        <f t="shared" si="17"/>
        <v>60.760000000000005</v>
      </c>
      <c r="AB66" s="33">
        <f t="shared" si="18"/>
        <v>14.18</v>
      </c>
      <c r="AC66" s="33">
        <f t="shared" si="19"/>
        <v>60.760000000000005</v>
      </c>
      <c r="AD66" s="33">
        <f t="shared" si="20"/>
        <v>141.05000000000001</v>
      </c>
      <c r="AE66" s="29" t="s">
        <v>53</v>
      </c>
      <c r="AF66" s="27">
        <f t="shared" si="21"/>
        <v>60.760000000000005</v>
      </c>
      <c r="AG66" s="29" t="s">
        <v>53</v>
      </c>
      <c r="AH66" s="34">
        <f t="shared" si="53"/>
        <v>178.42282499999999</v>
      </c>
      <c r="AI66" s="28">
        <f t="shared" si="23"/>
        <v>178.42282499999999</v>
      </c>
      <c r="AJ66" s="29">
        <f t="shared" si="24"/>
        <v>217</v>
      </c>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6"/>
      <c r="CL66" s="6"/>
      <c r="CM66" s="6"/>
      <c r="CN66" s="6"/>
      <c r="CO66" s="6"/>
      <c r="CP66" s="6"/>
      <c r="CQ66" s="6"/>
      <c r="CR66" s="6"/>
      <c r="CS66" s="6"/>
      <c r="CT66" s="6"/>
      <c r="CU66" s="6"/>
      <c r="CV66" s="6"/>
    </row>
    <row r="67" spans="1:100" s="7" customFormat="1" x14ac:dyDescent="0.25">
      <c r="A67" s="92"/>
      <c r="B67" s="31">
        <v>84475</v>
      </c>
      <c r="C67" s="31">
        <v>84475</v>
      </c>
      <c r="D67" s="26" t="s">
        <v>76</v>
      </c>
      <c r="E67" s="32" t="s">
        <v>112</v>
      </c>
      <c r="F67" s="12">
        <v>88</v>
      </c>
      <c r="G67" s="12">
        <f t="shared" si="25"/>
        <v>43.120000000000005</v>
      </c>
      <c r="H67" s="12">
        <f t="shared" si="29"/>
        <v>24.64</v>
      </c>
      <c r="I67" s="29">
        <f t="shared" si="3"/>
        <v>24.64</v>
      </c>
      <c r="J67" s="29">
        <f t="shared" si="0"/>
        <v>57.2</v>
      </c>
      <c r="K67" s="29">
        <f t="shared" si="4"/>
        <v>25.872000000000003</v>
      </c>
      <c r="L67" s="29">
        <f t="shared" si="1"/>
        <v>54.956000000000003</v>
      </c>
      <c r="M67" s="29">
        <f t="shared" si="5"/>
        <v>23.407999999999998</v>
      </c>
      <c r="N67" s="29">
        <f t="shared" si="6"/>
        <v>24.64</v>
      </c>
      <c r="O67" s="29">
        <f t="shared" si="7"/>
        <v>54.956000000000003</v>
      </c>
      <c r="P67" s="29" t="str">
        <f t="shared" si="26"/>
        <v>Medicaid APG</v>
      </c>
      <c r="Q67" s="29">
        <f t="shared" si="8"/>
        <v>24.64</v>
      </c>
      <c r="R67" s="29" t="str">
        <f t="shared" si="9"/>
        <v>Medicaid APG</v>
      </c>
      <c r="S67" s="29">
        <f t="shared" si="10"/>
        <v>32.032000000000004</v>
      </c>
      <c r="T67" s="29">
        <f t="shared" si="11"/>
        <v>66</v>
      </c>
      <c r="U67" s="29">
        <f t="shared" si="12"/>
        <v>24.64</v>
      </c>
      <c r="V67" s="29">
        <f t="shared" si="13"/>
        <v>24.64</v>
      </c>
      <c r="W67" s="29">
        <f t="shared" si="14"/>
        <v>22.880000000000003</v>
      </c>
      <c r="X67" s="29" t="s">
        <v>53</v>
      </c>
      <c r="Y67" s="33">
        <f t="shared" si="15"/>
        <v>24.64</v>
      </c>
      <c r="Z67" s="29">
        <f t="shared" si="16"/>
        <v>62.48</v>
      </c>
      <c r="AA67" s="29">
        <f t="shared" si="17"/>
        <v>24.64</v>
      </c>
      <c r="AB67" s="33" t="str">
        <f t="shared" si="18"/>
        <v>Medicaid APG</v>
      </c>
      <c r="AC67" s="33">
        <f t="shared" si="19"/>
        <v>24.64</v>
      </c>
      <c r="AD67" s="33">
        <f t="shared" si="20"/>
        <v>57.2</v>
      </c>
      <c r="AE67" s="29" t="s">
        <v>53</v>
      </c>
      <c r="AF67" s="27">
        <f t="shared" si="21"/>
        <v>24.64</v>
      </c>
      <c r="AG67" s="29" t="s">
        <v>53</v>
      </c>
      <c r="AH67" s="34">
        <f t="shared" si="53"/>
        <v>72.355800000000002</v>
      </c>
      <c r="AI67" s="28">
        <f t="shared" si="23"/>
        <v>72.355800000000002</v>
      </c>
      <c r="AJ67" s="29">
        <f t="shared" si="24"/>
        <v>88</v>
      </c>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6"/>
      <c r="CL67" s="6"/>
      <c r="CM67" s="6"/>
      <c r="CN67" s="6"/>
      <c r="CO67" s="6"/>
      <c r="CP67" s="6"/>
      <c r="CQ67" s="6"/>
      <c r="CR67" s="6"/>
      <c r="CS67" s="6"/>
      <c r="CT67" s="6"/>
      <c r="CU67" s="6"/>
      <c r="CV67" s="6"/>
    </row>
    <row r="68" spans="1:100" s="7" customFormat="1" x14ac:dyDescent="0.25">
      <c r="A68" s="92"/>
      <c r="B68" s="31">
        <v>84702</v>
      </c>
      <c r="C68" s="31">
        <v>84702</v>
      </c>
      <c r="D68" s="26" t="s">
        <v>76</v>
      </c>
      <c r="E68" s="32" t="s">
        <v>113</v>
      </c>
      <c r="F68" s="90">
        <v>250</v>
      </c>
      <c r="G68" s="12">
        <f t="shared" si="25"/>
        <v>122.5</v>
      </c>
      <c r="H68" s="12">
        <f t="shared" si="29"/>
        <v>70</v>
      </c>
      <c r="I68" s="29">
        <f t="shared" si="3"/>
        <v>70</v>
      </c>
      <c r="J68" s="29">
        <f t="shared" si="0"/>
        <v>162.5</v>
      </c>
      <c r="K68" s="29">
        <f t="shared" si="4"/>
        <v>73.5</v>
      </c>
      <c r="L68" s="29">
        <f t="shared" si="1"/>
        <v>156.125</v>
      </c>
      <c r="M68" s="29">
        <f t="shared" si="5"/>
        <v>66.5</v>
      </c>
      <c r="N68" s="29">
        <f t="shared" si="6"/>
        <v>70</v>
      </c>
      <c r="O68" s="29">
        <f t="shared" si="7"/>
        <v>156.125</v>
      </c>
      <c r="P68" s="29">
        <f>X68*1.05</f>
        <v>13.114500000000001</v>
      </c>
      <c r="Q68" s="29">
        <f t="shared" si="8"/>
        <v>70</v>
      </c>
      <c r="R68" s="29">
        <f t="shared" si="9"/>
        <v>12.49</v>
      </c>
      <c r="S68" s="29">
        <f t="shared" si="10"/>
        <v>91</v>
      </c>
      <c r="T68" s="29">
        <f t="shared" si="11"/>
        <v>187.5</v>
      </c>
      <c r="U68" s="29">
        <f t="shared" si="12"/>
        <v>70</v>
      </c>
      <c r="V68" s="29">
        <f t="shared" si="13"/>
        <v>70</v>
      </c>
      <c r="W68" s="29">
        <f t="shared" si="14"/>
        <v>65</v>
      </c>
      <c r="X68" s="29">
        <v>12.49</v>
      </c>
      <c r="Y68" s="33">
        <f t="shared" si="15"/>
        <v>70</v>
      </c>
      <c r="Z68" s="29">
        <f t="shared" si="16"/>
        <v>177.5</v>
      </c>
      <c r="AA68" s="29">
        <f t="shared" si="17"/>
        <v>70</v>
      </c>
      <c r="AB68" s="33">
        <f t="shared" si="18"/>
        <v>12.49</v>
      </c>
      <c r="AC68" s="33">
        <f t="shared" si="19"/>
        <v>70</v>
      </c>
      <c r="AD68" s="33">
        <f t="shared" si="20"/>
        <v>162.5</v>
      </c>
      <c r="AE68" s="29" t="s">
        <v>53</v>
      </c>
      <c r="AF68" s="27">
        <f t="shared" si="21"/>
        <v>70</v>
      </c>
      <c r="AG68" s="29" t="s">
        <v>53</v>
      </c>
      <c r="AH68" s="34">
        <f t="shared" si="53"/>
        <v>205.55625000000001</v>
      </c>
      <c r="AI68" s="28">
        <f t="shared" si="23"/>
        <v>205.55625000000001</v>
      </c>
      <c r="AJ68" s="29">
        <f t="shared" si="24"/>
        <v>250</v>
      </c>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6"/>
      <c r="CL68" s="6"/>
      <c r="CM68" s="6"/>
      <c r="CN68" s="6"/>
      <c r="CO68" s="6"/>
      <c r="CP68" s="6"/>
      <c r="CQ68" s="6"/>
      <c r="CR68" s="6"/>
      <c r="CS68" s="6"/>
      <c r="CT68" s="6"/>
      <c r="CU68" s="6"/>
      <c r="CV68" s="6"/>
    </row>
    <row r="69" spans="1:100" s="7" customFormat="1" x14ac:dyDescent="0.25">
      <c r="A69" s="92"/>
      <c r="B69" s="31">
        <v>84703</v>
      </c>
      <c r="C69" s="31">
        <v>84703</v>
      </c>
      <c r="D69" s="26" t="s">
        <v>76</v>
      </c>
      <c r="E69" s="32" t="s">
        <v>114</v>
      </c>
      <c r="F69" s="12">
        <v>147</v>
      </c>
      <c r="G69" s="12">
        <f t="shared" si="25"/>
        <v>72.03</v>
      </c>
      <c r="H69" s="12">
        <f t="shared" si="29"/>
        <v>41.160000000000004</v>
      </c>
      <c r="I69" s="29">
        <f t="shared" si="3"/>
        <v>41.160000000000004</v>
      </c>
      <c r="J69" s="29">
        <f t="shared" si="0"/>
        <v>95.55</v>
      </c>
      <c r="K69" s="29">
        <f t="shared" si="4"/>
        <v>43.218000000000004</v>
      </c>
      <c r="L69" s="29">
        <f t="shared" si="1"/>
        <v>91.801500000000004</v>
      </c>
      <c r="M69" s="29">
        <f t="shared" si="5"/>
        <v>39.102000000000004</v>
      </c>
      <c r="N69" s="29">
        <f t="shared" si="6"/>
        <v>41.160000000000004</v>
      </c>
      <c r="O69" s="29">
        <f t="shared" si="7"/>
        <v>91.801500000000004</v>
      </c>
      <c r="P69" s="29">
        <f>X69*1.05</f>
        <v>2.121</v>
      </c>
      <c r="Q69" s="29">
        <f t="shared" si="8"/>
        <v>41.160000000000004</v>
      </c>
      <c r="R69" s="29">
        <f t="shared" si="9"/>
        <v>2.02</v>
      </c>
      <c r="S69" s="29">
        <f t="shared" si="10"/>
        <v>53.50800000000001</v>
      </c>
      <c r="T69" s="29">
        <f t="shared" si="11"/>
        <v>110.25</v>
      </c>
      <c r="U69" s="29">
        <f t="shared" si="12"/>
        <v>41.160000000000004</v>
      </c>
      <c r="V69" s="29">
        <f t="shared" si="13"/>
        <v>41.160000000000004</v>
      </c>
      <c r="W69" s="29">
        <f t="shared" si="14"/>
        <v>38.22</v>
      </c>
      <c r="X69" s="29">
        <v>2.02</v>
      </c>
      <c r="Y69" s="33">
        <f t="shared" si="15"/>
        <v>41.160000000000004</v>
      </c>
      <c r="Z69" s="29">
        <f t="shared" si="16"/>
        <v>104.36999999999999</v>
      </c>
      <c r="AA69" s="29">
        <f t="shared" si="17"/>
        <v>41.160000000000004</v>
      </c>
      <c r="AB69" s="33">
        <f t="shared" si="18"/>
        <v>2.02</v>
      </c>
      <c r="AC69" s="33">
        <f t="shared" si="19"/>
        <v>41.160000000000004</v>
      </c>
      <c r="AD69" s="33">
        <f t="shared" si="20"/>
        <v>95.55</v>
      </c>
      <c r="AE69" s="29" t="s">
        <v>53</v>
      </c>
      <c r="AF69" s="27">
        <f t="shared" si="21"/>
        <v>41.160000000000004</v>
      </c>
      <c r="AG69" s="29" t="s">
        <v>53</v>
      </c>
      <c r="AH69" s="34">
        <f t="shared" si="53"/>
        <v>120.867075</v>
      </c>
      <c r="AI69" s="28">
        <f t="shared" si="23"/>
        <v>120.867075</v>
      </c>
      <c r="AJ69" s="29">
        <f t="shared" si="24"/>
        <v>147</v>
      </c>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6"/>
      <c r="CL69" s="6"/>
      <c r="CM69" s="6"/>
      <c r="CN69" s="6"/>
      <c r="CO69" s="6"/>
      <c r="CP69" s="6"/>
      <c r="CQ69" s="6"/>
      <c r="CR69" s="6"/>
      <c r="CS69" s="6"/>
      <c r="CT69" s="6"/>
      <c r="CU69" s="6"/>
      <c r="CV69" s="6"/>
    </row>
    <row r="70" spans="1:100" s="7" customFormat="1" x14ac:dyDescent="0.25">
      <c r="A70" s="92"/>
      <c r="B70" s="31">
        <v>85051</v>
      </c>
      <c r="C70" s="31">
        <v>85051</v>
      </c>
      <c r="D70" s="26" t="s">
        <v>76</v>
      </c>
      <c r="E70" s="32" t="s">
        <v>115</v>
      </c>
      <c r="F70" s="12">
        <v>143</v>
      </c>
      <c r="G70" s="12">
        <f t="shared" si="25"/>
        <v>70.070000000000007</v>
      </c>
      <c r="H70" s="12">
        <f t="shared" si="29"/>
        <v>40.040000000000006</v>
      </c>
      <c r="I70" s="29">
        <f t="shared" si="3"/>
        <v>40.040000000000006</v>
      </c>
      <c r="J70" s="29">
        <f t="shared" si="0"/>
        <v>92.95</v>
      </c>
      <c r="K70" s="29">
        <f t="shared" si="4"/>
        <v>42.042000000000009</v>
      </c>
      <c r="L70" s="29">
        <f t="shared" si="1"/>
        <v>89.303500000000014</v>
      </c>
      <c r="M70" s="29">
        <f t="shared" si="5"/>
        <v>38.038000000000004</v>
      </c>
      <c r="N70" s="29">
        <f t="shared" si="6"/>
        <v>40.040000000000006</v>
      </c>
      <c r="O70" s="29">
        <f t="shared" si="7"/>
        <v>89.303500000000014</v>
      </c>
      <c r="P70" s="29" t="str">
        <f t="shared" si="26"/>
        <v>Medicaid APG</v>
      </c>
      <c r="Q70" s="29">
        <f t="shared" si="8"/>
        <v>40.040000000000006</v>
      </c>
      <c r="R70" s="29" t="str">
        <f t="shared" si="9"/>
        <v>Medicaid APG</v>
      </c>
      <c r="S70" s="29">
        <f t="shared" si="10"/>
        <v>52.052000000000007</v>
      </c>
      <c r="T70" s="29">
        <f t="shared" si="11"/>
        <v>107.25</v>
      </c>
      <c r="U70" s="29">
        <f t="shared" si="12"/>
        <v>40.040000000000006</v>
      </c>
      <c r="V70" s="29">
        <f t="shared" si="13"/>
        <v>40.040000000000006</v>
      </c>
      <c r="W70" s="29">
        <f t="shared" si="14"/>
        <v>37.18</v>
      </c>
      <c r="X70" s="29" t="s">
        <v>53</v>
      </c>
      <c r="Y70" s="33">
        <f t="shared" si="15"/>
        <v>40.040000000000006</v>
      </c>
      <c r="Z70" s="29">
        <f t="shared" si="16"/>
        <v>101.53</v>
      </c>
      <c r="AA70" s="29">
        <f t="shared" si="17"/>
        <v>40.040000000000006</v>
      </c>
      <c r="AB70" s="33" t="str">
        <f t="shared" si="18"/>
        <v>Medicaid APG</v>
      </c>
      <c r="AC70" s="33">
        <f t="shared" si="19"/>
        <v>40.040000000000006</v>
      </c>
      <c r="AD70" s="33">
        <f t="shared" si="20"/>
        <v>92.95</v>
      </c>
      <c r="AE70" s="29" t="s">
        <v>53</v>
      </c>
      <c r="AF70" s="27">
        <f t="shared" si="21"/>
        <v>40.040000000000006</v>
      </c>
      <c r="AG70" s="29" t="s">
        <v>53</v>
      </c>
      <c r="AH70" s="34">
        <f t="shared" si="53"/>
        <v>117.578175</v>
      </c>
      <c r="AI70" s="28">
        <f t="shared" si="23"/>
        <v>117.578175</v>
      </c>
      <c r="AJ70" s="29">
        <f t="shared" si="24"/>
        <v>143</v>
      </c>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6"/>
      <c r="CL70" s="6"/>
      <c r="CM70" s="6"/>
      <c r="CN70" s="6"/>
      <c r="CO70" s="6"/>
      <c r="CP70" s="6"/>
      <c r="CQ70" s="6"/>
      <c r="CR70" s="6"/>
      <c r="CS70" s="6"/>
      <c r="CT70" s="6"/>
      <c r="CU70" s="6"/>
      <c r="CV70" s="6"/>
    </row>
    <row r="71" spans="1:100" s="7" customFormat="1" x14ac:dyDescent="0.25">
      <c r="A71" s="92"/>
      <c r="B71" s="31">
        <v>89027</v>
      </c>
      <c r="C71" s="25">
        <v>80055</v>
      </c>
      <c r="D71" s="26" t="s">
        <v>76</v>
      </c>
      <c r="E71" s="32" t="s">
        <v>116</v>
      </c>
      <c r="F71" s="12">
        <v>291</v>
      </c>
      <c r="G71" s="12">
        <f t="shared" si="25"/>
        <v>142.59</v>
      </c>
      <c r="H71" s="12">
        <f t="shared" si="29"/>
        <v>81.48</v>
      </c>
      <c r="I71" s="29">
        <f t="shared" si="3"/>
        <v>81.48</v>
      </c>
      <c r="J71" s="29">
        <f t="shared" si="0"/>
        <v>189.15</v>
      </c>
      <c r="K71" s="29">
        <f t="shared" si="4"/>
        <v>85.554000000000002</v>
      </c>
      <c r="L71" s="29">
        <f t="shared" si="1"/>
        <v>181.72950000000003</v>
      </c>
      <c r="M71" s="29">
        <f t="shared" si="5"/>
        <v>77.406000000000006</v>
      </c>
      <c r="N71" s="29">
        <f t="shared" si="6"/>
        <v>81.48</v>
      </c>
      <c r="O71" s="29">
        <f t="shared" si="7"/>
        <v>181.72950000000003</v>
      </c>
      <c r="P71" s="29" t="str">
        <f t="shared" si="26"/>
        <v>Medicaid APG</v>
      </c>
      <c r="Q71" s="29">
        <f t="shared" si="8"/>
        <v>81.48</v>
      </c>
      <c r="R71" s="29" t="str">
        <f t="shared" si="9"/>
        <v>Medicaid APG</v>
      </c>
      <c r="S71" s="29">
        <f t="shared" si="10"/>
        <v>105.92400000000001</v>
      </c>
      <c r="T71" s="29">
        <f t="shared" si="11"/>
        <v>218.25</v>
      </c>
      <c r="U71" s="29">
        <f t="shared" si="12"/>
        <v>81.48</v>
      </c>
      <c r="V71" s="29">
        <f t="shared" si="13"/>
        <v>81.48</v>
      </c>
      <c r="W71" s="29">
        <f t="shared" si="14"/>
        <v>75.66</v>
      </c>
      <c r="X71" s="29" t="s">
        <v>53</v>
      </c>
      <c r="Y71" s="33">
        <f t="shared" si="15"/>
        <v>81.48</v>
      </c>
      <c r="Z71" s="29">
        <f t="shared" si="16"/>
        <v>206.60999999999999</v>
      </c>
      <c r="AA71" s="29">
        <f t="shared" si="17"/>
        <v>81.48</v>
      </c>
      <c r="AB71" s="33" t="str">
        <f t="shared" si="18"/>
        <v>Medicaid APG</v>
      </c>
      <c r="AC71" s="33">
        <f t="shared" si="19"/>
        <v>81.48</v>
      </c>
      <c r="AD71" s="33">
        <f t="shared" si="20"/>
        <v>189.15</v>
      </c>
      <c r="AE71" s="29" t="s">
        <v>53</v>
      </c>
      <c r="AF71" s="27">
        <f t="shared" si="21"/>
        <v>81.48</v>
      </c>
      <c r="AG71" s="29" t="s">
        <v>53</v>
      </c>
      <c r="AH71" s="34">
        <f t="shared" si="53"/>
        <v>239.26747499999999</v>
      </c>
      <c r="AI71" s="28">
        <f t="shared" si="23"/>
        <v>239.26747499999999</v>
      </c>
      <c r="AJ71" s="29">
        <f t="shared" si="24"/>
        <v>291</v>
      </c>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6"/>
      <c r="CL71" s="6"/>
      <c r="CM71" s="6"/>
      <c r="CN71" s="6"/>
      <c r="CO71" s="6"/>
      <c r="CP71" s="6"/>
      <c r="CQ71" s="6"/>
      <c r="CR71" s="6"/>
      <c r="CS71" s="6"/>
      <c r="CT71" s="6"/>
      <c r="CU71" s="6"/>
      <c r="CV71" s="6"/>
    </row>
    <row r="72" spans="1:100" s="7" customFormat="1" x14ac:dyDescent="0.25">
      <c r="A72" s="92"/>
      <c r="B72" s="99">
        <v>90403</v>
      </c>
      <c r="C72" s="31">
        <v>87506</v>
      </c>
      <c r="D72" s="97" t="s">
        <v>409</v>
      </c>
      <c r="E72" s="96" t="s">
        <v>407</v>
      </c>
      <c r="F72" s="12">
        <v>387</v>
      </c>
      <c r="G72" s="12">
        <f>I72*1.75</f>
        <v>189.63000000000002</v>
      </c>
      <c r="H72" s="12">
        <f>I72</f>
        <v>108.36000000000001</v>
      </c>
      <c r="I72" s="29">
        <f>Y72</f>
        <v>108.36000000000001</v>
      </c>
      <c r="J72" s="29">
        <f>F72*0.65</f>
        <v>251.55</v>
      </c>
      <c r="K72" s="29">
        <f t="shared" si="4"/>
        <v>113.77800000000002</v>
      </c>
      <c r="L72" s="29">
        <f>F72*0.6245</f>
        <v>241.68150000000003</v>
      </c>
      <c r="M72" s="29">
        <f>Y72*0.95</f>
        <v>102.94200000000001</v>
      </c>
      <c r="N72" s="29">
        <f>Y72</f>
        <v>108.36000000000001</v>
      </c>
      <c r="O72" s="29">
        <f>L72</f>
        <v>241.68150000000003</v>
      </c>
      <c r="P72" s="29" t="str">
        <f t="shared" si="26"/>
        <v>Medicaid APG</v>
      </c>
      <c r="Q72" s="29">
        <f>Y72</f>
        <v>108.36000000000001</v>
      </c>
      <c r="R72" s="29" t="str">
        <f t="shared" si="9"/>
        <v>Medicaid APG</v>
      </c>
      <c r="S72" s="29">
        <f>Y72*1.3</f>
        <v>140.86800000000002</v>
      </c>
      <c r="T72" s="29">
        <f>F72*0.75</f>
        <v>290.25</v>
      </c>
      <c r="U72" s="29">
        <f>Y72</f>
        <v>108.36000000000001</v>
      </c>
      <c r="V72" s="29">
        <f>Y72</f>
        <v>108.36000000000001</v>
      </c>
      <c r="W72" s="29">
        <f>F72*0.26</f>
        <v>100.62</v>
      </c>
      <c r="X72" s="23" t="s">
        <v>53</v>
      </c>
      <c r="Y72" s="33">
        <f t="shared" si="15"/>
        <v>108.36000000000001</v>
      </c>
      <c r="Z72" s="29">
        <f>F72*0.71</f>
        <v>274.77</v>
      </c>
      <c r="AA72" s="29">
        <f>Y72</f>
        <v>108.36000000000001</v>
      </c>
      <c r="AB72" s="33" t="str">
        <f t="shared" si="18"/>
        <v>Medicaid APG</v>
      </c>
      <c r="AC72" s="33">
        <f>Y72</f>
        <v>108.36000000000001</v>
      </c>
      <c r="AD72" s="33">
        <f>F72*0.65</f>
        <v>251.55</v>
      </c>
      <c r="AE72" s="29" t="s">
        <v>53</v>
      </c>
      <c r="AF72" s="27">
        <f>Y72</f>
        <v>108.36000000000001</v>
      </c>
      <c r="AG72" s="29" t="s">
        <v>53</v>
      </c>
      <c r="AH72" s="34">
        <f>((F72*0.75)*0.0963)+(F72*0.75)</f>
        <v>318.201075</v>
      </c>
      <c r="AI72" s="28">
        <f>((F72*0.75)*0.0963)+(F72*0.75)</f>
        <v>318.201075</v>
      </c>
      <c r="AJ72" s="29">
        <f>F72</f>
        <v>387</v>
      </c>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6"/>
      <c r="CL72" s="6"/>
      <c r="CM72" s="6"/>
      <c r="CN72" s="6"/>
      <c r="CO72" s="6"/>
      <c r="CP72" s="6"/>
      <c r="CQ72" s="6"/>
      <c r="CR72" s="6"/>
      <c r="CS72" s="6"/>
      <c r="CT72" s="6"/>
      <c r="CU72" s="6"/>
      <c r="CV72" s="6"/>
    </row>
    <row r="73" spans="1:100" s="7" customFormat="1" x14ac:dyDescent="0.25">
      <c r="A73" s="92"/>
      <c r="B73" s="31">
        <v>80005</v>
      </c>
      <c r="C73" s="31">
        <v>80005</v>
      </c>
      <c r="D73" s="26" t="s">
        <v>117</v>
      </c>
      <c r="E73" s="32" t="s">
        <v>118</v>
      </c>
      <c r="F73" s="12">
        <v>113</v>
      </c>
      <c r="G73" s="12">
        <f t="shared" si="25"/>
        <v>55.370000000000005</v>
      </c>
      <c r="H73" s="12">
        <f t="shared" si="29"/>
        <v>31.640000000000004</v>
      </c>
      <c r="I73" s="29">
        <f t="shared" si="3"/>
        <v>31.640000000000004</v>
      </c>
      <c r="J73" s="29">
        <f t="shared" si="0"/>
        <v>73.45</v>
      </c>
      <c r="K73" s="29">
        <f t="shared" si="4"/>
        <v>33.222000000000008</v>
      </c>
      <c r="L73" s="29">
        <f t="shared" si="1"/>
        <v>70.5685</v>
      </c>
      <c r="M73" s="29">
        <f t="shared" si="5"/>
        <v>30.058000000000003</v>
      </c>
      <c r="N73" s="29">
        <f t="shared" si="6"/>
        <v>31.640000000000004</v>
      </c>
      <c r="O73" s="29">
        <f t="shared" si="7"/>
        <v>70.5685</v>
      </c>
      <c r="P73" s="29" t="str">
        <f t="shared" si="26"/>
        <v>Medicaid APG</v>
      </c>
      <c r="Q73" s="29">
        <f t="shared" si="8"/>
        <v>31.640000000000004</v>
      </c>
      <c r="R73" s="29" t="str">
        <f t="shared" si="9"/>
        <v>Medicaid APG</v>
      </c>
      <c r="S73" s="29">
        <f t="shared" si="10"/>
        <v>41.132000000000005</v>
      </c>
      <c r="T73" s="29">
        <f t="shared" si="11"/>
        <v>84.75</v>
      </c>
      <c r="U73" s="29">
        <f t="shared" si="12"/>
        <v>31.640000000000004</v>
      </c>
      <c r="V73" s="29">
        <f t="shared" si="13"/>
        <v>31.640000000000004</v>
      </c>
      <c r="W73" s="29">
        <f t="shared" si="14"/>
        <v>29.380000000000003</v>
      </c>
      <c r="X73" s="29" t="s">
        <v>53</v>
      </c>
      <c r="Y73" s="33">
        <f t="shared" si="15"/>
        <v>31.640000000000004</v>
      </c>
      <c r="Z73" s="29">
        <f t="shared" si="16"/>
        <v>80.22999999999999</v>
      </c>
      <c r="AA73" s="29">
        <f t="shared" si="17"/>
        <v>31.640000000000004</v>
      </c>
      <c r="AB73" s="33" t="str">
        <f t="shared" si="18"/>
        <v>Medicaid APG</v>
      </c>
      <c r="AC73" s="33">
        <f t="shared" si="19"/>
        <v>31.640000000000004</v>
      </c>
      <c r="AD73" s="33">
        <f t="shared" si="20"/>
        <v>73.45</v>
      </c>
      <c r="AE73" s="29" t="s">
        <v>53</v>
      </c>
      <c r="AF73" s="27">
        <f t="shared" si="21"/>
        <v>31.640000000000004</v>
      </c>
      <c r="AG73" s="29" t="s">
        <v>53</v>
      </c>
      <c r="AH73" s="34">
        <f t="shared" si="53"/>
        <v>92.911424999999994</v>
      </c>
      <c r="AI73" s="28">
        <f t="shared" si="23"/>
        <v>92.911424999999994</v>
      </c>
      <c r="AJ73" s="29">
        <f t="shared" si="24"/>
        <v>113</v>
      </c>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6"/>
      <c r="CL73" s="6"/>
      <c r="CM73" s="6"/>
      <c r="CN73" s="6"/>
      <c r="CO73" s="6"/>
      <c r="CP73" s="6"/>
      <c r="CQ73" s="6"/>
      <c r="CR73" s="6"/>
      <c r="CS73" s="6"/>
      <c r="CT73" s="6"/>
      <c r="CU73" s="6"/>
      <c r="CV73" s="6"/>
    </row>
    <row r="74" spans="1:100" s="7" customFormat="1" x14ac:dyDescent="0.25">
      <c r="A74" s="92"/>
      <c r="B74" s="31">
        <v>80013</v>
      </c>
      <c r="C74" s="31">
        <v>80013</v>
      </c>
      <c r="D74" s="26" t="s">
        <v>117</v>
      </c>
      <c r="E74" s="32" t="s">
        <v>119</v>
      </c>
      <c r="F74" s="12">
        <v>151</v>
      </c>
      <c r="G74" s="12">
        <f t="shared" si="25"/>
        <v>73.990000000000009</v>
      </c>
      <c r="H74" s="12">
        <f t="shared" si="29"/>
        <v>42.28</v>
      </c>
      <c r="I74" s="29">
        <f t="shared" si="3"/>
        <v>42.28</v>
      </c>
      <c r="J74" s="29">
        <f t="shared" si="0"/>
        <v>98.15</v>
      </c>
      <c r="K74" s="29">
        <f t="shared" ref="K74:K137" si="54">(F74*0.28)*1.05</f>
        <v>44.394000000000005</v>
      </c>
      <c r="L74" s="29">
        <f t="shared" si="1"/>
        <v>94.299500000000009</v>
      </c>
      <c r="M74" s="29">
        <f t="shared" si="5"/>
        <v>40.165999999999997</v>
      </c>
      <c r="N74" s="29">
        <f t="shared" si="6"/>
        <v>42.28</v>
      </c>
      <c r="O74" s="29">
        <f t="shared" si="7"/>
        <v>94.299500000000009</v>
      </c>
      <c r="P74" s="29" t="str">
        <f t="shared" si="26"/>
        <v>Medicaid APG</v>
      </c>
      <c r="Q74" s="29">
        <f t="shared" si="8"/>
        <v>42.28</v>
      </c>
      <c r="R74" s="29" t="str">
        <f t="shared" si="9"/>
        <v>Medicaid APG</v>
      </c>
      <c r="S74" s="29">
        <f t="shared" si="10"/>
        <v>54.964000000000006</v>
      </c>
      <c r="T74" s="29">
        <f t="shared" si="11"/>
        <v>113.25</v>
      </c>
      <c r="U74" s="29">
        <f t="shared" si="12"/>
        <v>42.28</v>
      </c>
      <c r="V74" s="29">
        <f t="shared" si="13"/>
        <v>42.28</v>
      </c>
      <c r="W74" s="29">
        <f t="shared" si="14"/>
        <v>39.26</v>
      </c>
      <c r="X74" s="29" t="s">
        <v>53</v>
      </c>
      <c r="Y74" s="33">
        <f t="shared" ref="Y74:Y137" si="55">F74*0.28</f>
        <v>42.28</v>
      </c>
      <c r="Z74" s="29">
        <f t="shared" si="16"/>
        <v>107.21</v>
      </c>
      <c r="AA74" s="29">
        <f t="shared" si="17"/>
        <v>42.28</v>
      </c>
      <c r="AB74" s="33" t="str">
        <f t="shared" si="18"/>
        <v>Medicaid APG</v>
      </c>
      <c r="AC74" s="33">
        <f t="shared" si="19"/>
        <v>42.28</v>
      </c>
      <c r="AD74" s="33">
        <f t="shared" si="20"/>
        <v>98.15</v>
      </c>
      <c r="AE74" s="29" t="s">
        <v>53</v>
      </c>
      <c r="AF74" s="27">
        <f t="shared" si="21"/>
        <v>42.28</v>
      </c>
      <c r="AG74" s="29" t="s">
        <v>53</v>
      </c>
      <c r="AH74" s="34">
        <f t="shared" si="53"/>
        <v>124.155975</v>
      </c>
      <c r="AI74" s="28">
        <f t="shared" si="23"/>
        <v>124.155975</v>
      </c>
      <c r="AJ74" s="29">
        <f t="shared" si="24"/>
        <v>151</v>
      </c>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6"/>
      <c r="CL74" s="6"/>
      <c r="CM74" s="6"/>
      <c r="CN74" s="6"/>
      <c r="CO74" s="6"/>
      <c r="CP74" s="6"/>
      <c r="CQ74" s="6"/>
      <c r="CR74" s="6"/>
      <c r="CS74" s="6"/>
      <c r="CT74" s="6"/>
      <c r="CU74" s="6"/>
      <c r="CV74" s="6"/>
    </row>
    <row r="75" spans="1:100" s="7" customFormat="1" x14ac:dyDescent="0.25">
      <c r="A75" s="92"/>
      <c r="B75" s="31">
        <v>80131</v>
      </c>
      <c r="C75" s="31">
        <v>80131</v>
      </c>
      <c r="D75" s="26" t="s">
        <v>117</v>
      </c>
      <c r="E75" s="32" t="s">
        <v>120</v>
      </c>
      <c r="F75" s="12">
        <v>256</v>
      </c>
      <c r="G75" s="12">
        <f t="shared" si="25"/>
        <v>125.44000000000001</v>
      </c>
      <c r="H75" s="12">
        <f t="shared" si="29"/>
        <v>71.680000000000007</v>
      </c>
      <c r="I75" s="29">
        <f t="shared" si="3"/>
        <v>71.680000000000007</v>
      </c>
      <c r="J75" s="29">
        <f t="shared" ref="J75:J141" si="56">F75*0.65</f>
        <v>166.4</v>
      </c>
      <c r="K75" s="29">
        <f t="shared" si="54"/>
        <v>75.26400000000001</v>
      </c>
      <c r="L75" s="29">
        <f t="shared" ref="L75:L141" si="57">F75*0.6245</f>
        <v>159.87200000000001</v>
      </c>
      <c r="M75" s="29">
        <f t="shared" si="5"/>
        <v>68.096000000000004</v>
      </c>
      <c r="N75" s="29">
        <f t="shared" si="6"/>
        <v>71.680000000000007</v>
      </c>
      <c r="O75" s="29">
        <f t="shared" si="7"/>
        <v>159.87200000000001</v>
      </c>
      <c r="P75" s="29" t="str">
        <f t="shared" si="26"/>
        <v>Medicaid APG</v>
      </c>
      <c r="Q75" s="29">
        <f t="shared" si="8"/>
        <v>71.680000000000007</v>
      </c>
      <c r="R75" s="29" t="str">
        <f t="shared" si="9"/>
        <v>Medicaid APG</v>
      </c>
      <c r="S75" s="29">
        <f t="shared" si="10"/>
        <v>93.184000000000012</v>
      </c>
      <c r="T75" s="29">
        <f t="shared" ref="T75:T141" si="58">F75*0.75</f>
        <v>192</v>
      </c>
      <c r="U75" s="29">
        <f t="shared" si="12"/>
        <v>71.680000000000007</v>
      </c>
      <c r="V75" s="29">
        <f t="shared" si="13"/>
        <v>71.680000000000007</v>
      </c>
      <c r="W75" s="29">
        <f t="shared" si="14"/>
        <v>66.56</v>
      </c>
      <c r="X75" s="29" t="s">
        <v>53</v>
      </c>
      <c r="Y75" s="33">
        <f t="shared" si="55"/>
        <v>71.680000000000007</v>
      </c>
      <c r="Z75" s="29">
        <f t="shared" ref="Z75:Z125" si="59">F75*0.71</f>
        <v>181.76</v>
      </c>
      <c r="AA75" s="29">
        <f t="shared" si="17"/>
        <v>71.680000000000007</v>
      </c>
      <c r="AB75" s="33" t="str">
        <f t="shared" si="18"/>
        <v>Medicaid APG</v>
      </c>
      <c r="AC75" s="33">
        <f t="shared" si="19"/>
        <v>71.680000000000007</v>
      </c>
      <c r="AD75" s="33">
        <f t="shared" si="20"/>
        <v>166.4</v>
      </c>
      <c r="AE75" s="29" t="s">
        <v>53</v>
      </c>
      <c r="AF75" s="27">
        <f t="shared" si="21"/>
        <v>71.680000000000007</v>
      </c>
      <c r="AG75" s="29" t="s">
        <v>53</v>
      </c>
      <c r="AH75" s="34">
        <f t="shared" si="53"/>
        <v>210.4896</v>
      </c>
      <c r="AI75" s="28">
        <f t="shared" si="23"/>
        <v>210.4896</v>
      </c>
      <c r="AJ75" s="29">
        <f t="shared" si="24"/>
        <v>256</v>
      </c>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6"/>
      <c r="CL75" s="6"/>
      <c r="CM75" s="6"/>
      <c r="CN75" s="6"/>
      <c r="CO75" s="6"/>
      <c r="CP75" s="6"/>
      <c r="CQ75" s="6"/>
      <c r="CR75" s="6"/>
      <c r="CS75" s="6"/>
      <c r="CT75" s="6"/>
      <c r="CU75" s="6"/>
      <c r="CV75" s="6"/>
    </row>
    <row r="76" spans="1:100" s="7" customFormat="1" x14ac:dyDescent="0.25">
      <c r="A76" s="92"/>
      <c r="B76" s="31">
        <v>80134</v>
      </c>
      <c r="C76" s="31">
        <v>80134</v>
      </c>
      <c r="D76" s="26" t="s">
        <v>117</v>
      </c>
      <c r="E76" s="32" t="s">
        <v>121</v>
      </c>
      <c r="F76" s="12">
        <v>79</v>
      </c>
      <c r="G76" s="12">
        <f t="shared" ref="G76:G142" si="60">I76*1.75</f>
        <v>38.71</v>
      </c>
      <c r="H76" s="12">
        <f t="shared" ref="H76:H142" si="61">I76</f>
        <v>22.12</v>
      </c>
      <c r="I76" s="29">
        <f t="shared" ref="I76:I142" si="62">Y76</f>
        <v>22.12</v>
      </c>
      <c r="J76" s="29">
        <f t="shared" si="56"/>
        <v>51.35</v>
      </c>
      <c r="K76" s="29">
        <f t="shared" si="54"/>
        <v>23.226000000000003</v>
      </c>
      <c r="L76" s="29">
        <f t="shared" si="57"/>
        <v>49.335500000000003</v>
      </c>
      <c r="M76" s="29">
        <f t="shared" ref="M76:M125" si="63">Y76*0.95</f>
        <v>21.013999999999999</v>
      </c>
      <c r="N76" s="29">
        <f t="shared" ref="N76:N142" si="64">Y76</f>
        <v>22.12</v>
      </c>
      <c r="O76" s="29">
        <f t="shared" ref="O76:O142" si="65">L76</f>
        <v>49.335500000000003</v>
      </c>
      <c r="P76" s="29" t="str">
        <f t="shared" ref="P76:P136" si="66">X76</f>
        <v>Medicaid APG</v>
      </c>
      <c r="Q76" s="29">
        <f t="shared" ref="Q76:Q125" si="67">Y76</f>
        <v>22.12</v>
      </c>
      <c r="R76" s="29" t="str">
        <f t="shared" ref="R76:R142" si="68">X76</f>
        <v>Medicaid APG</v>
      </c>
      <c r="S76" s="29">
        <f t="shared" ref="S76:S142" si="69">Y76*1.3</f>
        <v>28.756000000000004</v>
      </c>
      <c r="T76" s="29">
        <f t="shared" si="58"/>
        <v>59.25</v>
      </c>
      <c r="U76" s="29">
        <f t="shared" ref="U76:U142" si="70">Y76</f>
        <v>22.12</v>
      </c>
      <c r="V76" s="29">
        <f t="shared" ref="V76:V142" si="71">Y76</f>
        <v>22.12</v>
      </c>
      <c r="W76" s="29">
        <f t="shared" ref="W76:W142" si="72">F76*0.26</f>
        <v>20.54</v>
      </c>
      <c r="X76" s="29" t="s">
        <v>53</v>
      </c>
      <c r="Y76" s="33">
        <f t="shared" si="55"/>
        <v>22.12</v>
      </c>
      <c r="Z76" s="29">
        <f t="shared" si="59"/>
        <v>56.089999999999996</v>
      </c>
      <c r="AA76" s="29">
        <f t="shared" ref="AA76:AA142" si="73">Y76</f>
        <v>22.12</v>
      </c>
      <c r="AB76" s="33" t="str">
        <f t="shared" ref="AB76:AB142" si="74">X76</f>
        <v>Medicaid APG</v>
      </c>
      <c r="AC76" s="33">
        <f t="shared" ref="AC76:AC142" si="75">Y76</f>
        <v>22.12</v>
      </c>
      <c r="AD76" s="33">
        <f t="shared" ref="AD76:AD142" si="76">F76*0.65</f>
        <v>51.35</v>
      </c>
      <c r="AE76" s="29" t="s">
        <v>53</v>
      </c>
      <c r="AF76" s="27">
        <f t="shared" ref="AF76:AF142" si="77">Y76</f>
        <v>22.12</v>
      </c>
      <c r="AG76" s="29" t="s">
        <v>53</v>
      </c>
      <c r="AH76" s="34">
        <f t="shared" si="53"/>
        <v>64.955775000000003</v>
      </c>
      <c r="AI76" s="28">
        <f t="shared" ref="AI76:AI142" si="78">((F76*0.75)*0.0963)+(F76*0.75)</f>
        <v>64.955775000000003</v>
      </c>
      <c r="AJ76" s="29">
        <f t="shared" ref="AJ76:AJ142" si="79">F76</f>
        <v>79</v>
      </c>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6"/>
      <c r="CL76" s="6"/>
      <c r="CM76" s="6"/>
      <c r="CN76" s="6"/>
      <c r="CO76" s="6"/>
      <c r="CP76" s="6"/>
      <c r="CQ76" s="6"/>
      <c r="CR76" s="6"/>
      <c r="CS76" s="6"/>
      <c r="CT76" s="6"/>
      <c r="CU76" s="6"/>
      <c r="CV76" s="6"/>
    </row>
    <row r="77" spans="1:100" s="7" customFormat="1" x14ac:dyDescent="0.25">
      <c r="A77" s="92"/>
      <c r="B77" s="31">
        <v>80161</v>
      </c>
      <c r="C77" s="31">
        <v>80161</v>
      </c>
      <c r="D77" s="26" t="s">
        <v>117</v>
      </c>
      <c r="E77" s="32" t="s">
        <v>122</v>
      </c>
      <c r="F77" s="12">
        <v>154</v>
      </c>
      <c r="G77" s="12">
        <f t="shared" si="60"/>
        <v>75.460000000000008</v>
      </c>
      <c r="H77" s="12">
        <f t="shared" si="61"/>
        <v>43.120000000000005</v>
      </c>
      <c r="I77" s="29">
        <f t="shared" si="62"/>
        <v>43.120000000000005</v>
      </c>
      <c r="J77" s="29">
        <f t="shared" si="56"/>
        <v>100.10000000000001</v>
      </c>
      <c r="K77" s="29">
        <f t="shared" si="54"/>
        <v>45.276000000000003</v>
      </c>
      <c r="L77" s="29">
        <f t="shared" si="57"/>
        <v>96.173000000000002</v>
      </c>
      <c r="M77" s="29">
        <f t="shared" si="63"/>
        <v>40.964000000000006</v>
      </c>
      <c r="N77" s="29">
        <f t="shared" si="64"/>
        <v>43.120000000000005</v>
      </c>
      <c r="O77" s="29">
        <f t="shared" si="65"/>
        <v>96.173000000000002</v>
      </c>
      <c r="P77" s="29">
        <f>X77*1.05</f>
        <v>11.140499999999999</v>
      </c>
      <c r="Q77" s="29">
        <f t="shared" si="67"/>
        <v>43.120000000000005</v>
      </c>
      <c r="R77" s="29">
        <f t="shared" si="68"/>
        <v>10.61</v>
      </c>
      <c r="S77" s="29">
        <f t="shared" si="69"/>
        <v>56.056000000000004</v>
      </c>
      <c r="T77" s="29">
        <f t="shared" si="58"/>
        <v>115.5</v>
      </c>
      <c r="U77" s="29">
        <f t="shared" si="70"/>
        <v>43.120000000000005</v>
      </c>
      <c r="V77" s="29">
        <f t="shared" si="71"/>
        <v>43.120000000000005</v>
      </c>
      <c r="W77" s="29">
        <f t="shared" si="72"/>
        <v>40.04</v>
      </c>
      <c r="X77" s="29">
        <v>10.61</v>
      </c>
      <c r="Y77" s="33">
        <f t="shared" si="55"/>
        <v>43.120000000000005</v>
      </c>
      <c r="Z77" s="29">
        <f t="shared" si="59"/>
        <v>109.33999999999999</v>
      </c>
      <c r="AA77" s="29">
        <f t="shared" si="73"/>
        <v>43.120000000000005</v>
      </c>
      <c r="AB77" s="33">
        <f t="shared" si="74"/>
        <v>10.61</v>
      </c>
      <c r="AC77" s="33">
        <f t="shared" si="75"/>
        <v>43.120000000000005</v>
      </c>
      <c r="AD77" s="33">
        <f t="shared" si="76"/>
        <v>100.10000000000001</v>
      </c>
      <c r="AE77" s="29" t="s">
        <v>53</v>
      </c>
      <c r="AF77" s="27">
        <f t="shared" si="77"/>
        <v>43.120000000000005</v>
      </c>
      <c r="AG77" s="29" t="s">
        <v>53</v>
      </c>
      <c r="AH77" s="34">
        <f t="shared" si="53"/>
        <v>126.62264999999999</v>
      </c>
      <c r="AI77" s="28">
        <f t="shared" si="78"/>
        <v>126.62264999999999</v>
      </c>
      <c r="AJ77" s="29">
        <f t="shared" si="79"/>
        <v>154</v>
      </c>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6"/>
      <c r="CL77" s="6"/>
      <c r="CM77" s="6"/>
      <c r="CN77" s="6"/>
      <c r="CO77" s="6"/>
      <c r="CP77" s="6"/>
      <c r="CQ77" s="6"/>
      <c r="CR77" s="6"/>
      <c r="CS77" s="6"/>
      <c r="CT77" s="6"/>
      <c r="CU77" s="6"/>
      <c r="CV77" s="6"/>
    </row>
    <row r="78" spans="1:100" s="7" customFormat="1" x14ac:dyDescent="0.25">
      <c r="A78" s="92"/>
      <c r="B78" s="31">
        <v>80313</v>
      </c>
      <c r="C78" s="31">
        <v>80313</v>
      </c>
      <c r="D78" s="26" t="s">
        <v>117</v>
      </c>
      <c r="E78" s="32" t="s">
        <v>123</v>
      </c>
      <c r="F78" s="12">
        <v>317</v>
      </c>
      <c r="G78" s="12">
        <f t="shared" si="60"/>
        <v>155.33000000000001</v>
      </c>
      <c r="H78" s="12">
        <f t="shared" si="61"/>
        <v>88.76</v>
      </c>
      <c r="I78" s="29">
        <f t="shared" si="62"/>
        <v>88.76</v>
      </c>
      <c r="J78" s="29">
        <f t="shared" si="56"/>
        <v>206.05</v>
      </c>
      <c r="K78" s="29">
        <f t="shared" si="54"/>
        <v>93.198000000000008</v>
      </c>
      <c r="L78" s="29">
        <f t="shared" si="57"/>
        <v>197.96650000000002</v>
      </c>
      <c r="M78" s="29">
        <f t="shared" si="63"/>
        <v>84.322000000000003</v>
      </c>
      <c r="N78" s="29">
        <f t="shared" si="64"/>
        <v>88.76</v>
      </c>
      <c r="O78" s="29">
        <f t="shared" si="65"/>
        <v>197.96650000000002</v>
      </c>
      <c r="P78" s="29" t="str">
        <f t="shared" si="66"/>
        <v>Medicaid APG</v>
      </c>
      <c r="Q78" s="29">
        <f t="shared" si="67"/>
        <v>88.76</v>
      </c>
      <c r="R78" s="29" t="str">
        <f t="shared" si="68"/>
        <v>Medicaid APG</v>
      </c>
      <c r="S78" s="29">
        <f t="shared" si="69"/>
        <v>115.38800000000001</v>
      </c>
      <c r="T78" s="29">
        <f t="shared" si="58"/>
        <v>237.75</v>
      </c>
      <c r="U78" s="29">
        <f t="shared" si="70"/>
        <v>88.76</v>
      </c>
      <c r="V78" s="29">
        <f t="shared" si="71"/>
        <v>88.76</v>
      </c>
      <c r="W78" s="29">
        <f t="shared" si="72"/>
        <v>82.42</v>
      </c>
      <c r="X78" s="29" t="s">
        <v>53</v>
      </c>
      <c r="Y78" s="33">
        <f t="shared" si="55"/>
        <v>88.76</v>
      </c>
      <c r="Z78" s="29">
        <f t="shared" si="59"/>
        <v>225.07</v>
      </c>
      <c r="AA78" s="29">
        <f t="shared" si="73"/>
        <v>88.76</v>
      </c>
      <c r="AB78" s="33" t="str">
        <f t="shared" si="74"/>
        <v>Medicaid APG</v>
      </c>
      <c r="AC78" s="33">
        <f t="shared" si="75"/>
        <v>88.76</v>
      </c>
      <c r="AD78" s="33">
        <f t="shared" si="76"/>
        <v>206.05</v>
      </c>
      <c r="AE78" s="29" t="s">
        <v>53</v>
      </c>
      <c r="AF78" s="27">
        <f t="shared" si="77"/>
        <v>88.76</v>
      </c>
      <c r="AG78" s="29" t="s">
        <v>53</v>
      </c>
      <c r="AH78" s="34">
        <f t="shared" si="53"/>
        <v>260.64532500000001</v>
      </c>
      <c r="AI78" s="28">
        <f t="shared" si="78"/>
        <v>260.64532500000001</v>
      </c>
      <c r="AJ78" s="29">
        <f t="shared" si="79"/>
        <v>317</v>
      </c>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6"/>
      <c r="CL78" s="6"/>
      <c r="CM78" s="6"/>
      <c r="CN78" s="6"/>
      <c r="CO78" s="6"/>
      <c r="CP78" s="6"/>
      <c r="CQ78" s="6"/>
      <c r="CR78" s="6"/>
      <c r="CS78" s="6"/>
      <c r="CT78" s="6"/>
      <c r="CU78" s="6"/>
      <c r="CV78" s="6"/>
    </row>
    <row r="79" spans="1:100" s="7" customFormat="1" x14ac:dyDescent="0.25">
      <c r="A79" s="92"/>
      <c r="B79" s="31">
        <v>80523</v>
      </c>
      <c r="C79" s="31">
        <v>80523</v>
      </c>
      <c r="D79" s="26" t="s">
        <v>117</v>
      </c>
      <c r="E79" s="32" t="s">
        <v>124</v>
      </c>
      <c r="F79" s="12">
        <v>201</v>
      </c>
      <c r="G79" s="12">
        <f t="shared" si="60"/>
        <v>98.490000000000009</v>
      </c>
      <c r="H79" s="12">
        <f t="shared" si="61"/>
        <v>56.280000000000008</v>
      </c>
      <c r="I79" s="29">
        <f t="shared" si="62"/>
        <v>56.280000000000008</v>
      </c>
      <c r="J79" s="29">
        <f t="shared" si="56"/>
        <v>130.65</v>
      </c>
      <c r="K79" s="29">
        <f t="shared" si="54"/>
        <v>59.094000000000008</v>
      </c>
      <c r="L79" s="29">
        <f t="shared" si="57"/>
        <v>125.52450000000002</v>
      </c>
      <c r="M79" s="29">
        <f t="shared" si="63"/>
        <v>53.466000000000008</v>
      </c>
      <c r="N79" s="29">
        <f t="shared" si="64"/>
        <v>56.280000000000008</v>
      </c>
      <c r="O79" s="29">
        <f t="shared" si="65"/>
        <v>125.52450000000002</v>
      </c>
      <c r="P79" s="29" t="str">
        <f t="shared" si="66"/>
        <v>Medicaid APG</v>
      </c>
      <c r="Q79" s="29">
        <f t="shared" si="67"/>
        <v>56.280000000000008</v>
      </c>
      <c r="R79" s="29" t="str">
        <f t="shared" si="68"/>
        <v>Medicaid APG</v>
      </c>
      <c r="S79" s="29">
        <f t="shared" si="69"/>
        <v>73.164000000000016</v>
      </c>
      <c r="T79" s="29">
        <f t="shared" si="58"/>
        <v>150.75</v>
      </c>
      <c r="U79" s="29">
        <f t="shared" si="70"/>
        <v>56.280000000000008</v>
      </c>
      <c r="V79" s="29">
        <f t="shared" si="71"/>
        <v>56.280000000000008</v>
      </c>
      <c r="W79" s="29">
        <f t="shared" si="72"/>
        <v>52.260000000000005</v>
      </c>
      <c r="X79" s="29" t="s">
        <v>53</v>
      </c>
      <c r="Y79" s="33">
        <f t="shared" si="55"/>
        <v>56.280000000000008</v>
      </c>
      <c r="Z79" s="29">
        <f t="shared" si="59"/>
        <v>142.70999999999998</v>
      </c>
      <c r="AA79" s="29">
        <f t="shared" si="73"/>
        <v>56.280000000000008</v>
      </c>
      <c r="AB79" s="33" t="str">
        <f t="shared" si="74"/>
        <v>Medicaid APG</v>
      </c>
      <c r="AC79" s="33">
        <f t="shared" si="75"/>
        <v>56.280000000000008</v>
      </c>
      <c r="AD79" s="33">
        <f t="shared" si="76"/>
        <v>130.65</v>
      </c>
      <c r="AE79" s="29" t="s">
        <v>53</v>
      </c>
      <c r="AF79" s="27">
        <f t="shared" si="77"/>
        <v>56.280000000000008</v>
      </c>
      <c r="AG79" s="29" t="s">
        <v>53</v>
      </c>
      <c r="AH79" s="34">
        <f t="shared" si="53"/>
        <v>165.267225</v>
      </c>
      <c r="AI79" s="28">
        <f t="shared" si="78"/>
        <v>165.267225</v>
      </c>
      <c r="AJ79" s="29">
        <f t="shared" si="79"/>
        <v>201</v>
      </c>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6"/>
      <c r="CL79" s="6"/>
      <c r="CM79" s="6"/>
      <c r="CN79" s="6"/>
      <c r="CO79" s="6"/>
      <c r="CP79" s="6"/>
      <c r="CQ79" s="6"/>
      <c r="CR79" s="6"/>
      <c r="CS79" s="6"/>
      <c r="CT79" s="6"/>
      <c r="CU79" s="6"/>
      <c r="CV79" s="6"/>
    </row>
    <row r="80" spans="1:100" s="7" customFormat="1" x14ac:dyDescent="0.25">
      <c r="A80" s="92"/>
      <c r="B80" s="31">
        <v>80791</v>
      </c>
      <c r="C80" s="31">
        <v>80791</v>
      </c>
      <c r="D80" s="26" t="s">
        <v>117</v>
      </c>
      <c r="E80" s="32" t="s">
        <v>125</v>
      </c>
      <c r="F80" s="12">
        <v>159</v>
      </c>
      <c r="G80" s="12">
        <f t="shared" si="60"/>
        <v>77.910000000000011</v>
      </c>
      <c r="H80" s="12">
        <f t="shared" si="61"/>
        <v>44.52</v>
      </c>
      <c r="I80" s="29">
        <f t="shared" si="62"/>
        <v>44.52</v>
      </c>
      <c r="J80" s="29">
        <f t="shared" si="56"/>
        <v>103.35000000000001</v>
      </c>
      <c r="K80" s="29">
        <f t="shared" si="54"/>
        <v>46.746000000000002</v>
      </c>
      <c r="L80" s="29">
        <f t="shared" si="57"/>
        <v>99.295500000000004</v>
      </c>
      <c r="M80" s="29">
        <f t="shared" si="63"/>
        <v>42.294000000000004</v>
      </c>
      <c r="N80" s="29">
        <f t="shared" si="64"/>
        <v>44.52</v>
      </c>
      <c r="O80" s="29">
        <f t="shared" si="65"/>
        <v>99.295500000000004</v>
      </c>
      <c r="P80" s="29" t="str">
        <f t="shared" si="66"/>
        <v>Medicaid APG</v>
      </c>
      <c r="Q80" s="29">
        <f t="shared" si="67"/>
        <v>44.52</v>
      </c>
      <c r="R80" s="29" t="str">
        <f t="shared" si="68"/>
        <v>Medicaid APG</v>
      </c>
      <c r="S80" s="29">
        <f t="shared" si="69"/>
        <v>57.876000000000005</v>
      </c>
      <c r="T80" s="29">
        <f t="shared" si="58"/>
        <v>119.25</v>
      </c>
      <c r="U80" s="29">
        <f t="shared" si="70"/>
        <v>44.52</v>
      </c>
      <c r="V80" s="29">
        <f t="shared" si="71"/>
        <v>44.52</v>
      </c>
      <c r="W80" s="29">
        <f t="shared" si="72"/>
        <v>41.34</v>
      </c>
      <c r="X80" s="29" t="s">
        <v>53</v>
      </c>
      <c r="Y80" s="33">
        <f t="shared" si="55"/>
        <v>44.52</v>
      </c>
      <c r="Z80" s="29">
        <f t="shared" si="59"/>
        <v>112.89</v>
      </c>
      <c r="AA80" s="29">
        <f t="shared" si="73"/>
        <v>44.52</v>
      </c>
      <c r="AB80" s="33" t="str">
        <f t="shared" si="74"/>
        <v>Medicaid APG</v>
      </c>
      <c r="AC80" s="33">
        <f t="shared" si="75"/>
        <v>44.52</v>
      </c>
      <c r="AD80" s="33">
        <f t="shared" si="76"/>
        <v>103.35000000000001</v>
      </c>
      <c r="AE80" s="29" t="s">
        <v>53</v>
      </c>
      <c r="AF80" s="27">
        <f t="shared" si="77"/>
        <v>44.52</v>
      </c>
      <c r="AG80" s="29" t="s">
        <v>53</v>
      </c>
      <c r="AH80" s="34">
        <f t="shared" si="53"/>
        <v>130.73377500000001</v>
      </c>
      <c r="AI80" s="28">
        <f t="shared" si="78"/>
        <v>130.73377500000001</v>
      </c>
      <c r="AJ80" s="29">
        <f t="shared" si="79"/>
        <v>159</v>
      </c>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6"/>
      <c r="CL80" s="6"/>
      <c r="CM80" s="6"/>
      <c r="CN80" s="6"/>
      <c r="CO80" s="6"/>
      <c r="CP80" s="6"/>
      <c r="CQ80" s="6"/>
      <c r="CR80" s="6"/>
      <c r="CS80" s="6"/>
      <c r="CT80" s="6"/>
      <c r="CU80" s="6"/>
      <c r="CV80" s="6"/>
    </row>
    <row r="81" spans="1:100" s="7" customFormat="1" x14ac:dyDescent="0.25">
      <c r="A81" s="92"/>
      <c r="B81" s="31">
        <v>80968</v>
      </c>
      <c r="C81" s="25">
        <v>85027</v>
      </c>
      <c r="D81" s="26" t="s">
        <v>117</v>
      </c>
      <c r="E81" s="32" t="s">
        <v>126</v>
      </c>
      <c r="F81" s="12">
        <v>81</v>
      </c>
      <c r="G81" s="12">
        <f t="shared" si="60"/>
        <v>39.690000000000005</v>
      </c>
      <c r="H81" s="12">
        <f t="shared" si="61"/>
        <v>22.680000000000003</v>
      </c>
      <c r="I81" s="29">
        <f t="shared" si="62"/>
        <v>22.680000000000003</v>
      </c>
      <c r="J81" s="29">
        <f t="shared" si="56"/>
        <v>52.65</v>
      </c>
      <c r="K81" s="29">
        <f t="shared" si="54"/>
        <v>23.814000000000004</v>
      </c>
      <c r="L81" s="29">
        <f t="shared" si="57"/>
        <v>50.584500000000006</v>
      </c>
      <c r="M81" s="29">
        <f t="shared" si="63"/>
        <v>21.546000000000003</v>
      </c>
      <c r="N81" s="29">
        <f t="shared" si="64"/>
        <v>22.680000000000003</v>
      </c>
      <c r="O81" s="29">
        <f t="shared" si="65"/>
        <v>50.584500000000006</v>
      </c>
      <c r="P81" s="29">
        <f>X81*1.05</f>
        <v>3.1710000000000003</v>
      </c>
      <c r="Q81" s="29">
        <f t="shared" si="67"/>
        <v>22.680000000000003</v>
      </c>
      <c r="R81" s="29">
        <f t="shared" si="68"/>
        <v>3.02</v>
      </c>
      <c r="S81" s="29">
        <f t="shared" si="69"/>
        <v>29.484000000000005</v>
      </c>
      <c r="T81" s="29">
        <f t="shared" si="58"/>
        <v>60.75</v>
      </c>
      <c r="U81" s="29">
        <f t="shared" si="70"/>
        <v>22.680000000000003</v>
      </c>
      <c r="V81" s="29">
        <f t="shared" si="71"/>
        <v>22.680000000000003</v>
      </c>
      <c r="W81" s="29">
        <f t="shared" si="72"/>
        <v>21.060000000000002</v>
      </c>
      <c r="X81" s="29">
        <v>3.02</v>
      </c>
      <c r="Y81" s="33">
        <f t="shared" si="55"/>
        <v>22.680000000000003</v>
      </c>
      <c r="Z81" s="29">
        <f t="shared" si="59"/>
        <v>57.51</v>
      </c>
      <c r="AA81" s="29">
        <f t="shared" si="73"/>
        <v>22.680000000000003</v>
      </c>
      <c r="AB81" s="33">
        <f t="shared" si="74"/>
        <v>3.02</v>
      </c>
      <c r="AC81" s="33">
        <f t="shared" si="75"/>
        <v>22.680000000000003</v>
      </c>
      <c r="AD81" s="33">
        <f t="shared" si="76"/>
        <v>52.65</v>
      </c>
      <c r="AE81" s="29" t="s">
        <v>53</v>
      </c>
      <c r="AF81" s="27">
        <f t="shared" si="77"/>
        <v>22.680000000000003</v>
      </c>
      <c r="AG81" s="29" t="s">
        <v>53</v>
      </c>
      <c r="AH81" s="34">
        <f t="shared" si="53"/>
        <v>66.600224999999995</v>
      </c>
      <c r="AI81" s="28">
        <f t="shared" si="78"/>
        <v>66.600224999999995</v>
      </c>
      <c r="AJ81" s="29">
        <f t="shared" si="79"/>
        <v>81</v>
      </c>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6"/>
      <c r="CL81" s="6"/>
      <c r="CM81" s="6"/>
      <c r="CN81" s="6"/>
      <c r="CO81" s="6"/>
      <c r="CP81" s="6"/>
      <c r="CQ81" s="6"/>
      <c r="CR81" s="6"/>
      <c r="CS81" s="6"/>
      <c r="CT81" s="6"/>
      <c r="CU81" s="6"/>
      <c r="CV81" s="6"/>
    </row>
    <row r="82" spans="1:100" s="7" customFormat="1" x14ac:dyDescent="0.25">
      <c r="A82" s="92"/>
      <c r="B82" s="31">
        <v>85050</v>
      </c>
      <c r="C82" s="25">
        <v>85025</v>
      </c>
      <c r="D82" s="26" t="s">
        <v>117</v>
      </c>
      <c r="E82" s="32" t="s">
        <v>127</v>
      </c>
      <c r="F82" s="12">
        <v>107</v>
      </c>
      <c r="G82" s="12">
        <f t="shared" si="60"/>
        <v>52.430000000000007</v>
      </c>
      <c r="H82" s="12">
        <f t="shared" si="61"/>
        <v>29.960000000000004</v>
      </c>
      <c r="I82" s="29">
        <f t="shared" si="62"/>
        <v>29.960000000000004</v>
      </c>
      <c r="J82" s="29">
        <f t="shared" si="56"/>
        <v>69.55</v>
      </c>
      <c r="K82" s="29">
        <f t="shared" si="54"/>
        <v>31.458000000000006</v>
      </c>
      <c r="L82" s="29">
        <f t="shared" si="57"/>
        <v>66.8215</v>
      </c>
      <c r="M82" s="29">
        <f t="shared" si="63"/>
        <v>28.462000000000003</v>
      </c>
      <c r="N82" s="29">
        <f t="shared" si="64"/>
        <v>29.960000000000004</v>
      </c>
      <c r="O82" s="29">
        <f t="shared" si="65"/>
        <v>66.8215</v>
      </c>
      <c r="P82" s="29">
        <f t="shared" ref="P82:P84" si="80">X82*1.05</f>
        <v>3.1710000000000003</v>
      </c>
      <c r="Q82" s="29">
        <f t="shared" si="67"/>
        <v>29.960000000000004</v>
      </c>
      <c r="R82" s="29">
        <f t="shared" si="68"/>
        <v>3.02</v>
      </c>
      <c r="S82" s="29">
        <f t="shared" si="69"/>
        <v>38.948000000000008</v>
      </c>
      <c r="T82" s="29">
        <f t="shared" si="58"/>
        <v>80.25</v>
      </c>
      <c r="U82" s="29">
        <f t="shared" si="70"/>
        <v>29.960000000000004</v>
      </c>
      <c r="V82" s="29">
        <f t="shared" si="71"/>
        <v>29.960000000000004</v>
      </c>
      <c r="W82" s="29">
        <f t="shared" si="72"/>
        <v>27.82</v>
      </c>
      <c r="X82" s="29">
        <v>3.02</v>
      </c>
      <c r="Y82" s="33">
        <f t="shared" si="55"/>
        <v>29.960000000000004</v>
      </c>
      <c r="Z82" s="29">
        <f t="shared" si="59"/>
        <v>75.97</v>
      </c>
      <c r="AA82" s="29">
        <f t="shared" si="73"/>
        <v>29.960000000000004</v>
      </c>
      <c r="AB82" s="33">
        <f t="shared" si="74"/>
        <v>3.02</v>
      </c>
      <c r="AC82" s="33">
        <f t="shared" si="75"/>
        <v>29.960000000000004</v>
      </c>
      <c r="AD82" s="33">
        <f t="shared" si="76"/>
        <v>69.55</v>
      </c>
      <c r="AE82" s="29" t="s">
        <v>53</v>
      </c>
      <c r="AF82" s="27">
        <f t="shared" si="77"/>
        <v>29.960000000000004</v>
      </c>
      <c r="AG82" s="29" t="s">
        <v>53</v>
      </c>
      <c r="AH82" s="34">
        <f t="shared" si="53"/>
        <v>87.978075000000004</v>
      </c>
      <c r="AI82" s="28">
        <f t="shared" si="78"/>
        <v>87.978075000000004</v>
      </c>
      <c r="AJ82" s="29">
        <f t="shared" si="79"/>
        <v>107</v>
      </c>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6"/>
      <c r="CL82" s="6"/>
      <c r="CM82" s="6"/>
      <c r="CN82" s="6"/>
      <c r="CO82" s="6"/>
      <c r="CP82" s="6"/>
      <c r="CQ82" s="6"/>
      <c r="CR82" s="6"/>
      <c r="CS82" s="6"/>
      <c r="CT82" s="6"/>
      <c r="CU82" s="6"/>
      <c r="CV82" s="6"/>
    </row>
    <row r="83" spans="1:100" s="7" customFormat="1" x14ac:dyDescent="0.25">
      <c r="A83" s="92"/>
      <c r="B83" s="31">
        <v>85610</v>
      </c>
      <c r="C83" s="31">
        <v>85610</v>
      </c>
      <c r="D83" s="26" t="s">
        <v>117</v>
      </c>
      <c r="E83" s="32" t="s">
        <v>128</v>
      </c>
      <c r="F83" s="12">
        <v>57</v>
      </c>
      <c r="G83" s="12">
        <f t="shared" si="60"/>
        <v>27.93</v>
      </c>
      <c r="H83" s="12">
        <f t="shared" si="61"/>
        <v>15.96</v>
      </c>
      <c r="I83" s="29">
        <f t="shared" si="62"/>
        <v>15.96</v>
      </c>
      <c r="J83" s="29">
        <f t="shared" si="56"/>
        <v>37.050000000000004</v>
      </c>
      <c r="K83" s="29">
        <f t="shared" si="54"/>
        <v>16.758000000000003</v>
      </c>
      <c r="L83" s="29">
        <f t="shared" si="57"/>
        <v>35.596500000000006</v>
      </c>
      <c r="M83" s="29">
        <f t="shared" si="63"/>
        <v>15.162000000000001</v>
      </c>
      <c r="N83" s="29">
        <f t="shared" si="64"/>
        <v>15.96</v>
      </c>
      <c r="O83" s="29">
        <f t="shared" si="65"/>
        <v>35.596500000000006</v>
      </c>
      <c r="P83" s="29">
        <f t="shared" si="80"/>
        <v>4.1475</v>
      </c>
      <c r="Q83" s="29">
        <f t="shared" si="67"/>
        <v>15.96</v>
      </c>
      <c r="R83" s="29">
        <f t="shared" si="68"/>
        <v>3.95</v>
      </c>
      <c r="S83" s="29">
        <f t="shared" si="69"/>
        <v>20.748000000000001</v>
      </c>
      <c r="T83" s="29">
        <f t="shared" si="58"/>
        <v>42.75</v>
      </c>
      <c r="U83" s="29">
        <f t="shared" si="70"/>
        <v>15.96</v>
      </c>
      <c r="V83" s="29">
        <f t="shared" si="71"/>
        <v>15.96</v>
      </c>
      <c r="W83" s="29">
        <f t="shared" si="72"/>
        <v>14.82</v>
      </c>
      <c r="X83" s="29">
        <v>3.95</v>
      </c>
      <c r="Y83" s="33">
        <f t="shared" si="55"/>
        <v>15.96</v>
      </c>
      <c r="Z83" s="29">
        <f t="shared" si="59"/>
        <v>40.47</v>
      </c>
      <c r="AA83" s="29">
        <f t="shared" si="73"/>
        <v>15.96</v>
      </c>
      <c r="AB83" s="33">
        <f t="shared" si="74"/>
        <v>3.95</v>
      </c>
      <c r="AC83" s="33">
        <f t="shared" si="75"/>
        <v>15.96</v>
      </c>
      <c r="AD83" s="33">
        <f t="shared" si="76"/>
        <v>37.050000000000004</v>
      </c>
      <c r="AE83" s="29" t="s">
        <v>53</v>
      </c>
      <c r="AF83" s="27">
        <f t="shared" si="77"/>
        <v>15.96</v>
      </c>
      <c r="AG83" s="29" t="s">
        <v>53</v>
      </c>
      <c r="AH83" s="34">
        <f t="shared" si="53"/>
        <v>46.866824999999999</v>
      </c>
      <c r="AI83" s="28">
        <f t="shared" si="78"/>
        <v>46.866824999999999</v>
      </c>
      <c r="AJ83" s="29">
        <f t="shared" si="79"/>
        <v>57</v>
      </c>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6"/>
      <c r="CL83" s="6"/>
      <c r="CM83" s="6"/>
      <c r="CN83" s="6"/>
      <c r="CO83" s="6"/>
      <c r="CP83" s="6"/>
      <c r="CQ83" s="6"/>
      <c r="CR83" s="6"/>
      <c r="CS83" s="6"/>
      <c r="CT83" s="6"/>
      <c r="CU83" s="6"/>
      <c r="CV83" s="6"/>
    </row>
    <row r="84" spans="1:100" s="7" customFormat="1" x14ac:dyDescent="0.25">
      <c r="A84" s="92"/>
      <c r="B84" s="31">
        <v>85730</v>
      </c>
      <c r="C84" s="31">
        <v>85730</v>
      </c>
      <c r="D84" s="26" t="s">
        <v>117</v>
      </c>
      <c r="E84" s="32" t="s">
        <v>129</v>
      </c>
      <c r="F84" s="12">
        <v>75</v>
      </c>
      <c r="G84" s="12">
        <f t="shared" si="60"/>
        <v>36.750000000000007</v>
      </c>
      <c r="H84" s="12">
        <f t="shared" si="61"/>
        <v>21.000000000000004</v>
      </c>
      <c r="I84" s="29">
        <f t="shared" si="62"/>
        <v>21.000000000000004</v>
      </c>
      <c r="J84" s="29">
        <f t="shared" si="56"/>
        <v>48.75</v>
      </c>
      <c r="K84" s="29">
        <f t="shared" si="54"/>
        <v>22.050000000000004</v>
      </c>
      <c r="L84" s="29">
        <f t="shared" si="57"/>
        <v>46.837500000000006</v>
      </c>
      <c r="M84" s="29">
        <f t="shared" si="63"/>
        <v>19.950000000000003</v>
      </c>
      <c r="N84" s="29">
        <f t="shared" si="64"/>
        <v>21.000000000000004</v>
      </c>
      <c r="O84" s="29">
        <f t="shared" si="65"/>
        <v>46.837500000000006</v>
      </c>
      <c r="P84" s="29">
        <f t="shared" si="80"/>
        <v>6.3105000000000002</v>
      </c>
      <c r="Q84" s="29">
        <f t="shared" si="67"/>
        <v>21.000000000000004</v>
      </c>
      <c r="R84" s="29">
        <f t="shared" si="68"/>
        <v>6.01</v>
      </c>
      <c r="S84" s="29">
        <f t="shared" si="69"/>
        <v>27.300000000000004</v>
      </c>
      <c r="T84" s="29">
        <f t="shared" si="58"/>
        <v>56.25</v>
      </c>
      <c r="U84" s="29">
        <f t="shared" si="70"/>
        <v>21.000000000000004</v>
      </c>
      <c r="V84" s="29">
        <f t="shared" si="71"/>
        <v>21.000000000000004</v>
      </c>
      <c r="W84" s="29">
        <f t="shared" si="72"/>
        <v>19.5</v>
      </c>
      <c r="X84" s="29">
        <v>6.01</v>
      </c>
      <c r="Y84" s="33">
        <f t="shared" si="55"/>
        <v>21.000000000000004</v>
      </c>
      <c r="Z84" s="29">
        <f t="shared" si="59"/>
        <v>53.25</v>
      </c>
      <c r="AA84" s="29">
        <f t="shared" si="73"/>
        <v>21.000000000000004</v>
      </c>
      <c r="AB84" s="33">
        <f t="shared" si="74"/>
        <v>6.01</v>
      </c>
      <c r="AC84" s="33">
        <f t="shared" si="75"/>
        <v>21.000000000000004</v>
      </c>
      <c r="AD84" s="33">
        <f t="shared" si="76"/>
        <v>48.75</v>
      </c>
      <c r="AE84" s="29" t="s">
        <v>53</v>
      </c>
      <c r="AF84" s="27">
        <f t="shared" si="77"/>
        <v>21.000000000000004</v>
      </c>
      <c r="AG84" s="29" t="s">
        <v>53</v>
      </c>
      <c r="AH84" s="34">
        <f t="shared" si="53"/>
        <v>61.666874999999997</v>
      </c>
      <c r="AI84" s="28">
        <f t="shared" si="78"/>
        <v>61.666874999999997</v>
      </c>
      <c r="AJ84" s="29">
        <f t="shared" si="79"/>
        <v>75</v>
      </c>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6"/>
      <c r="CL84" s="6"/>
      <c r="CM84" s="6"/>
      <c r="CN84" s="6"/>
      <c r="CO84" s="6"/>
      <c r="CP84" s="6"/>
      <c r="CQ84" s="6"/>
      <c r="CR84" s="6"/>
      <c r="CS84" s="6"/>
      <c r="CT84" s="6"/>
      <c r="CU84" s="6"/>
      <c r="CV84" s="6"/>
    </row>
    <row r="85" spans="1:100" s="7" customFormat="1" x14ac:dyDescent="0.25">
      <c r="A85" s="92"/>
      <c r="B85" s="31">
        <v>80004</v>
      </c>
      <c r="C85" s="31">
        <v>80004</v>
      </c>
      <c r="D85" s="26" t="s">
        <v>130</v>
      </c>
      <c r="E85" s="32" t="s">
        <v>131</v>
      </c>
      <c r="F85" s="12">
        <v>147</v>
      </c>
      <c r="G85" s="12">
        <f t="shared" si="60"/>
        <v>72.03</v>
      </c>
      <c r="H85" s="12">
        <f t="shared" si="61"/>
        <v>41.160000000000004</v>
      </c>
      <c r="I85" s="29">
        <f t="shared" si="62"/>
        <v>41.160000000000004</v>
      </c>
      <c r="J85" s="29">
        <f t="shared" si="56"/>
        <v>95.55</v>
      </c>
      <c r="K85" s="29">
        <f t="shared" si="54"/>
        <v>43.218000000000004</v>
      </c>
      <c r="L85" s="29">
        <f t="shared" si="57"/>
        <v>91.801500000000004</v>
      </c>
      <c r="M85" s="29">
        <f t="shared" si="63"/>
        <v>39.102000000000004</v>
      </c>
      <c r="N85" s="29">
        <f t="shared" si="64"/>
        <v>41.160000000000004</v>
      </c>
      <c r="O85" s="29">
        <f t="shared" si="65"/>
        <v>91.801500000000004</v>
      </c>
      <c r="P85" s="29" t="str">
        <f t="shared" si="66"/>
        <v>Medicaid APG</v>
      </c>
      <c r="Q85" s="29">
        <f t="shared" si="67"/>
        <v>41.160000000000004</v>
      </c>
      <c r="R85" s="29" t="str">
        <f t="shared" si="68"/>
        <v>Medicaid APG</v>
      </c>
      <c r="S85" s="29">
        <f t="shared" si="69"/>
        <v>53.50800000000001</v>
      </c>
      <c r="T85" s="29">
        <f t="shared" si="58"/>
        <v>110.25</v>
      </c>
      <c r="U85" s="29">
        <f t="shared" si="70"/>
        <v>41.160000000000004</v>
      </c>
      <c r="V85" s="29">
        <f t="shared" si="71"/>
        <v>41.160000000000004</v>
      </c>
      <c r="W85" s="29">
        <f t="shared" si="72"/>
        <v>38.22</v>
      </c>
      <c r="X85" s="29" t="s">
        <v>53</v>
      </c>
      <c r="Y85" s="33">
        <f t="shared" si="55"/>
        <v>41.160000000000004</v>
      </c>
      <c r="Z85" s="29">
        <f t="shared" si="59"/>
        <v>104.36999999999999</v>
      </c>
      <c r="AA85" s="29">
        <f t="shared" si="73"/>
        <v>41.160000000000004</v>
      </c>
      <c r="AB85" s="33" t="str">
        <f t="shared" si="74"/>
        <v>Medicaid APG</v>
      </c>
      <c r="AC85" s="33">
        <f t="shared" si="75"/>
        <v>41.160000000000004</v>
      </c>
      <c r="AD85" s="33">
        <f t="shared" si="76"/>
        <v>95.55</v>
      </c>
      <c r="AE85" s="29" t="s">
        <v>53</v>
      </c>
      <c r="AF85" s="27">
        <f t="shared" si="77"/>
        <v>41.160000000000004</v>
      </c>
      <c r="AG85" s="29" t="s">
        <v>53</v>
      </c>
      <c r="AH85" s="34">
        <f t="shared" si="53"/>
        <v>120.867075</v>
      </c>
      <c r="AI85" s="28">
        <f t="shared" si="78"/>
        <v>120.867075</v>
      </c>
      <c r="AJ85" s="29">
        <f t="shared" si="79"/>
        <v>147</v>
      </c>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6"/>
      <c r="CL85" s="6"/>
      <c r="CM85" s="6"/>
      <c r="CN85" s="6"/>
      <c r="CO85" s="6"/>
      <c r="CP85" s="6"/>
      <c r="CQ85" s="6"/>
      <c r="CR85" s="6"/>
      <c r="CS85" s="6"/>
      <c r="CT85" s="6"/>
      <c r="CU85" s="6"/>
      <c r="CV85" s="6"/>
    </row>
    <row r="86" spans="1:100" s="7" customFormat="1" x14ac:dyDescent="0.25">
      <c r="A86" s="92"/>
      <c r="B86" s="31">
        <v>80006</v>
      </c>
      <c r="C86" s="31">
        <v>80006</v>
      </c>
      <c r="D86" s="26" t="s">
        <v>130</v>
      </c>
      <c r="E86" s="32" t="s">
        <v>132</v>
      </c>
      <c r="F86" s="12">
        <v>41</v>
      </c>
      <c r="G86" s="12">
        <f t="shared" si="60"/>
        <v>20.09</v>
      </c>
      <c r="H86" s="12">
        <f t="shared" si="61"/>
        <v>11.48</v>
      </c>
      <c r="I86" s="29">
        <f t="shared" si="62"/>
        <v>11.48</v>
      </c>
      <c r="J86" s="29">
        <f t="shared" si="56"/>
        <v>26.650000000000002</v>
      </c>
      <c r="K86" s="29">
        <f t="shared" si="54"/>
        <v>12.054</v>
      </c>
      <c r="L86" s="29">
        <f t="shared" si="57"/>
        <v>25.604500000000002</v>
      </c>
      <c r="M86" s="29">
        <f t="shared" si="63"/>
        <v>10.906000000000001</v>
      </c>
      <c r="N86" s="29">
        <f t="shared" si="64"/>
        <v>11.48</v>
      </c>
      <c r="O86" s="29">
        <f t="shared" si="65"/>
        <v>25.604500000000002</v>
      </c>
      <c r="P86" s="29" t="str">
        <f t="shared" si="66"/>
        <v>Medicaid APG</v>
      </c>
      <c r="Q86" s="29">
        <f t="shared" si="67"/>
        <v>11.48</v>
      </c>
      <c r="R86" s="29" t="str">
        <f t="shared" si="68"/>
        <v>Medicaid APG</v>
      </c>
      <c r="S86" s="29">
        <f t="shared" si="69"/>
        <v>14.924000000000001</v>
      </c>
      <c r="T86" s="29">
        <f t="shared" si="58"/>
        <v>30.75</v>
      </c>
      <c r="U86" s="29">
        <f t="shared" si="70"/>
        <v>11.48</v>
      </c>
      <c r="V86" s="29">
        <f t="shared" si="71"/>
        <v>11.48</v>
      </c>
      <c r="W86" s="29">
        <f t="shared" si="72"/>
        <v>10.66</v>
      </c>
      <c r="X86" s="29" t="s">
        <v>53</v>
      </c>
      <c r="Y86" s="33">
        <f t="shared" si="55"/>
        <v>11.48</v>
      </c>
      <c r="Z86" s="29">
        <f t="shared" si="59"/>
        <v>29.11</v>
      </c>
      <c r="AA86" s="29">
        <f t="shared" si="73"/>
        <v>11.48</v>
      </c>
      <c r="AB86" s="33" t="str">
        <f t="shared" si="74"/>
        <v>Medicaid APG</v>
      </c>
      <c r="AC86" s="33">
        <f t="shared" si="75"/>
        <v>11.48</v>
      </c>
      <c r="AD86" s="33">
        <f t="shared" si="76"/>
        <v>26.650000000000002</v>
      </c>
      <c r="AE86" s="29" t="s">
        <v>53</v>
      </c>
      <c r="AF86" s="27">
        <f t="shared" si="77"/>
        <v>11.48</v>
      </c>
      <c r="AG86" s="29" t="s">
        <v>53</v>
      </c>
      <c r="AH86" s="34">
        <f t="shared" si="53"/>
        <v>33.711224999999999</v>
      </c>
      <c r="AI86" s="28">
        <f t="shared" si="78"/>
        <v>33.711224999999999</v>
      </c>
      <c r="AJ86" s="29">
        <f t="shared" si="79"/>
        <v>41</v>
      </c>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6"/>
      <c r="CL86" s="6"/>
      <c r="CM86" s="6"/>
      <c r="CN86" s="6"/>
      <c r="CO86" s="6"/>
      <c r="CP86" s="6"/>
      <c r="CQ86" s="6"/>
      <c r="CR86" s="6"/>
      <c r="CS86" s="6"/>
      <c r="CT86" s="6"/>
      <c r="CU86" s="6"/>
      <c r="CV86" s="6"/>
    </row>
    <row r="87" spans="1:100" s="7" customFormat="1" x14ac:dyDescent="0.25">
      <c r="A87" s="92"/>
      <c r="B87" s="31">
        <v>80045</v>
      </c>
      <c r="C87" s="31">
        <v>80045</v>
      </c>
      <c r="D87" s="26" t="s">
        <v>130</v>
      </c>
      <c r="E87" s="32" t="s">
        <v>133</v>
      </c>
      <c r="F87" s="12">
        <v>407</v>
      </c>
      <c r="G87" s="12">
        <f t="shared" si="60"/>
        <v>199.43</v>
      </c>
      <c r="H87" s="12">
        <f t="shared" si="61"/>
        <v>113.96000000000001</v>
      </c>
      <c r="I87" s="29">
        <f t="shared" si="62"/>
        <v>113.96000000000001</v>
      </c>
      <c r="J87" s="29">
        <f t="shared" si="56"/>
        <v>264.55</v>
      </c>
      <c r="K87" s="29">
        <f t="shared" si="54"/>
        <v>119.65800000000002</v>
      </c>
      <c r="L87" s="29">
        <f t="shared" si="57"/>
        <v>254.17150000000001</v>
      </c>
      <c r="M87" s="29">
        <f t="shared" si="63"/>
        <v>108.262</v>
      </c>
      <c r="N87" s="29">
        <f t="shared" si="64"/>
        <v>113.96000000000001</v>
      </c>
      <c r="O87" s="29">
        <f t="shared" si="65"/>
        <v>254.17150000000001</v>
      </c>
      <c r="P87" s="29" t="str">
        <f t="shared" si="66"/>
        <v>Medicaid APG</v>
      </c>
      <c r="Q87" s="29">
        <f t="shared" si="67"/>
        <v>113.96000000000001</v>
      </c>
      <c r="R87" s="29" t="str">
        <f t="shared" si="68"/>
        <v>Medicaid APG</v>
      </c>
      <c r="S87" s="29">
        <f t="shared" si="69"/>
        <v>148.14800000000002</v>
      </c>
      <c r="T87" s="29">
        <f t="shared" si="58"/>
        <v>305.25</v>
      </c>
      <c r="U87" s="29">
        <f t="shared" si="70"/>
        <v>113.96000000000001</v>
      </c>
      <c r="V87" s="29">
        <f t="shared" si="71"/>
        <v>113.96000000000001</v>
      </c>
      <c r="W87" s="29">
        <f t="shared" si="72"/>
        <v>105.82000000000001</v>
      </c>
      <c r="X87" s="29" t="s">
        <v>53</v>
      </c>
      <c r="Y87" s="33">
        <f t="shared" si="55"/>
        <v>113.96000000000001</v>
      </c>
      <c r="Z87" s="29">
        <f t="shared" si="59"/>
        <v>288.96999999999997</v>
      </c>
      <c r="AA87" s="29">
        <f t="shared" si="73"/>
        <v>113.96000000000001</v>
      </c>
      <c r="AB87" s="33" t="str">
        <f t="shared" si="74"/>
        <v>Medicaid APG</v>
      </c>
      <c r="AC87" s="33">
        <f t="shared" si="75"/>
        <v>113.96000000000001</v>
      </c>
      <c r="AD87" s="33">
        <f t="shared" si="76"/>
        <v>264.55</v>
      </c>
      <c r="AE87" s="29" t="s">
        <v>53</v>
      </c>
      <c r="AF87" s="27">
        <f t="shared" si="77"/>
        <v>113.96000000000001</v>
      </c>
      <c r="AG87" s="29" t="s">
        <v>53</v>
      </c>
      <c r="AH87" s="34">
        <f t="shared" si="53"/>
        <v>334.64557500000001</v>
      </c>
      <c r="AI87" s="28">
        <f t="shared" si="78"/>
        <v>334.64557500000001</v>
      </c>
      <c r="AJ87" s="29">
        <f t="shared" si="79"/>
        <v>407</v>
      </c>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6"/>
      <c r="CL87" s="6"/>
      <c r="CM87" s="6"/>
      <c r="CN87" s="6"/>
      <c r="CO87" s="6"/>
      <c r="CP87" s="6"/>
      <c r="CQ87" s="6"/>
      <c r="CR87" s="6"/>
      <c r="CS87" s="6"/>
      <c r="CT87" s="6"/>
      <c r="CU87" s="6"/>
      <c r="CV87" s="6"/>
    </row>
    <row r="88" spans="1:100" s="7" customFormat="1" x14ac:dyDescent="0.25">
      <c r="A88" s="92"/>
      <c r="B88" s="31">
        <v>80132</v>
      </c>
      <c r="C88" s="31">
        <v>80132</v>
      </c>
      <c r="D88" s="26" t="s">
        <v>130</v>
      </c>
      <c r="E88" s="32" t="s">
        <v>134</v>
      </c>
      <c r="F88" s="12">
        <v>771</v>
      </c>
      <c r="G88" s="12">
        <f t="shared" si="60"/>
        <v>377.79</v>
      </c>
      <c r="H88" s="12">
        <f t="shared" si="61"/>
        <v>215.88000000000002</v>
      </c>
      <c r="I88" s="29">
        <f t="shared" si="62"/>
        <v>215.88000000000002</v>
      </c>
      <c r="J88" s="29">
        <f t="shared" si="56"/>
        <v>501.15000000000003</v>
      </c>
      <c r="K88" s="29">
        <f t="shared" si="54"/>
        <v>226.67400000000004</v>
      </c>
      <c r="L88" s="29">
        <f t="shared" si="57"/>
        <v>481.48950000000002</v>
      </c>
      <c r="M88" s="29">
        <f t="shared" si="63"/>
        <v>205.08600000000001</v>
      </c>
      <c r="N88" s="29">
        <f t="shared" si="64"/>
        <v>215.88000000000002</v>
      </c>
      <c r="O88" s="29">
        <f t="shared" si="65"/>
        <v>481.48950000000002</v>
      </c>
      <c r="P88" s="29" t="str">
        <f t="shared" si="66"/>
        <v>Medicaid APG</v>
      </c>
      <c r="Q88" s="29">
        <f t="shared" si="67"/>
        <v>215.88000000000002</v>
      </c>
      <c r="R88" s="29" t="str">
        <f t="shared" si="68"/>
        <v>Medicaid APG</v>
      </c>
      <c r="S88" s="29">
        <f t="shared" si="69"/>
        <v>280.64400000000006</v>
      </c>
      <c r="T88" s="29">
        <f t="shared" si="58"/>
        <v>578.25</v>
      </c>
      <c r="U88" s="29">
        <f t="shared" si="70"/>
        <v>215.88000000000002</v>
      </c>
      <c r="V88" s="29">
        <f t="shared" si="71"/>
        <v>215.88000000000002</v>
      </c>
      <c r="W88" s="29">
        <f t="shared" si="72"/>
        <v>200.46</v>
      </c>
      <c r="X88" s="29" t="s">
        <v>53</v>
      </c>
      <c r="Y88" s="33">
        <f t="shared" si="55"/>
        <v>215.88000000000002</v>
      </c>
      <c r="Z88" s="29">
        <f t="shared" si="59"/>
        <v>547.41</v>
      </c>
      <c r="AA88" s="29">
        <f t="shared" si="73"/>
        <v>215.88000000000002</v>
      </c>
      <c r="AB88" s="33" t="str">
        <f t="shared" si="74"/>
        <v>Medicaid APG</v>
      </c>
      <c r="AC88" s="33">
        <f t="shared" si="75"/>
        <v>215.88000000000002</v>
      </c>
      <c r="AD88" s="33">
        <f t="shared" si="76"/>
        <v>501.15000000000003</v>
      </c>
      <c r="AE88" s="29" t="s">
        <v>53</v>
      </c>
      <c r="AF88" s="27">
        <f t="shared" si="77"/>
        <v>215.88000000000002</v>
      </c>
      <c r="AG88" s="29" t="s">
        <v>53</v>
      </c>
      <c r="AH88" s="34">
        <f t="shared" si="53"/>
        <v>633.935475</v>
      </c>
      <c r="AI88" s="28">
        <f t="shared" si="78"/>
        <v>633.935475</v>
      </c>
      <c r="AJ88" s="29">
        <f t="shared" si="79"/>
        <v>771</v>
      </c>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6"/>
      <c r="CL88" s="6"/>
      <c r="CM88" s="6"/>
      <c r="CN88" s="6"/>
      <c r="CO88" s="6"/>
      <c r="CP88" s="6"/>
      <c r="CQ88" s="6"/>
      <c r="CR88" s="6"/>
      <c r="CS88" s="6"/>
      <c r="CT88" s="6"/>
      <c r="CU88" s="6"/>
      <c r="CV88" s="6"/>
    </row>
    <row r="89" spans="1:100" s="7" customFormat="1" x14ac:dyDescent="0.25">
      <c r="A89" s="92"/>
      <c r="B89" s="31">
        <v>80137</v>
      </c>
      <c r="C89" s="31">
        <v>80137</v>
      </c>
      <c r="D89" s="26" t="s">
        <v>130</v>
      </c>
      <c r="E89" s="32" t="s">
        <v>135</v>
      </c>
      <c r="F89" s="12">
        <v>214</v>
      </c>
      <c r="G89" s="12">
        <f t="shared" si="60"/>
        <v>104.86000000000001</v>
      </c>
      <c r="H89" s="12">
        <f t="shared" si="61"/>
        <v>59.920000000000009</v>
      </c>
      <c r="I89" s="29">
        <f t="shared" si="62"/>
        <v>59.920000000000009</v>
      </c>
      <c r="J89" s="29">
        <f t="shared" si="56"/>
        <v>139.1</v>
      </c>
      <c r="K89" s="29">
        <f t="shared" si="54"/>
        <v>62.916000000000011</v>
      </c>
      <c r="L89" s="29">
        <f t="shared" si="57"/>
        <v>133.643</v>
      </c>
      <c r="M89" s="29">
        <f t="shared" si="63"/>
        <v>56.924000000000007</v>
      </c>
      <c r="N89" s="29">
        <f t="shared" si="64"/>
        <v>59.920000000000009</v>
      </c>
      <c r="O89" s="29">
        <f t="shared" si="65"/>
        <v>133.643</v>
      </c>
      <c r="P89" s="29" t="str">
        <f t="shared" si="66"/>
        <v>Medicaid APG</v>
      </c>
      <c r="Q89" s="29">
        <f t="shared" si="67"/>
        <v>59.920000000000009</v>
      </c>
      <c r="R89" s="29" t="str">
        <f t="shared" si="68"/>
        <v>Medicaid APG</v>
      </c>
      <c r="S89" s="29">
        <f t="shared" si="69"/>
        <v>77.896000000000015</v>
      </c>
      <c r="T89" s="29">
        <f t="shared" si="58"/>
        <v>160.5</v>
      </c>
      <c r="U89" s="29">
        <f t="shared" si="70"/>
        <v>59.920000000000009</v>
      </c>
      <c r="V89" s="29">
        <f t="shared" si="71"/>
        <v>59.920000000000009</v>
      </c>
      <c r="W89" s="29">
        <f t="shared" si="72"/>
        <v>55.64</v>
      </c>
      <c r="X89" s="29" t="s">
        <v>53</v>
      </c>
      <c r="Y89" s="33">
        <f t="shared" si="55"/>
        <v>59.920000000000009</v>
      </c>
      <c r="Z89" s="29">
        <f t="shared" si="59"/>
        <v>151.94</v>
      </c>
      <c r="AA89" s="29">
        <f t="shared" si="73"/>
        <v>59.920000000000009</v>
      </c>
      <c r="AB89" s="33" t="str">
        <f t="shared" si="74"/>
        <v>Medicaid APG</v>
      </c>
      <c r="AC89" s="33">
        <f t="shared" si="75"/>
        <v>59.920000000000009</v>
      </c>
      <c r="AD89" s="33">
        <f t="shared" si="76"/>
        <v>139.1</v>
      </c>
      <c r="AE89" s="29" t="s">
        <v>53</v>
      </c>
      <c r="AF89" s="27">
        <f t="shared" si="77"/>
        <v>59.920000000000009</v>
      </c>
      <c r="AG89" s="29" t="s">
        <v>53</v>
      </c>
      <c r="AH89" s="34">
        <f t="shared" si="53"/>
        <v>175.95615000000001</v>
      </c>
      <c r="AI89" s="28">
        <f t="shared" si="78"/>
        <v>175.95615000000001</v>
      </c>
      <c r="AJ89" s="29">
        <f t="shared" si="79"/>
        <v>214</v>
      </c>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6"/>
      <c r="CL89" s="6"/>
      <c r="CM89" s="6"/>
      <c r="CN89" s="6"/>
      <c r="CO89" s="6"/>
      <c r="CP89" s="6"/>
      <c r="CQ89" s="6"/>
      <c r="CR89" s="6"/>
      <c r="CS89" s="6"/>
      <c r="CT89" s="6"/>
      <c r="CU89" s="6"/>
      <c r="CV89" s="6"/>
    </row>
    <row r="90" spans="1:100" s="7" customFormat="1" x14ac:dyDescent="0.25">
      <c r="A90" s="92"/>
      <c r="B90" s="31">
        <v>80141</v>
      </c>
      <c r="C90" s="31">
        <v>80141</v>
      </c>
      <c r="D90" s="26" t="s">
        <v>130</v>
      </c>
      <c r="E90" s="32" t="s">
        <v>136</v>
      </c>
      <c r="F90" s="12">
        <v>444</v>
      </c>
      <c r="G90" s="12">
        <f t="shared" si="60"/>
        <v>217.56</v>
      </c>
      <c r="H90" s="12">
        <f t="shared" si="61"/>
        <v>124.32000000000001</v>
      </c>
      <c r="I90" s="29">
        <f t="shared" si="62"/>
        <v>124.32000000000001</v>
      </c>
      <c r="J90" s="29">
        <f t="shared" si="56"/>
        <v>288.60000000000002</v>
      </c>
      <c r="K90" s="29">
        <f t="shared" si="54"/>
        <v>130.536</v>
      </c>
      <c r="L90" s="29">
        <f t="shared" si="57"/>
        <v>277.27800000000002</v>
      </c>
      <c r="M90" s="29">
        <f t="shared" si="63"/>
        <v>118.104</v>
      </c>
      <c r="N90" s="29">
        <f t="shared" si="64"/>
        <v>124.32000000000001</v>
      </c>
      <c r="O90" s="29">
        <f t="shared" si="65"/>
        <v>277.27800000000002</v>
      </c>
      <c r="P90" s="29" t="str">
        <f t="shared" si="66"/>
        <v>Medicaid APG</v>
      </c>
      <c r="Q90" s="29">
        <f t="shared" si="67"/>
        <v>124.32000000000001</v>
      </c>
      <c r="R90" s="29" t="str">
        <f t="shared" si="68"/>
        <v>Medicaid APG</v>
      </c>
      <c r="S90" s="29">
        <f t="shared" si="69"/>
        <v>161.61600000000001</v>
      </c>
      <c r="T90" s="29">
        <f t="shared" si="58"/>
        <v>333</v>
      </c>
      <c r="U90" s="29">
        <f t="shared" si="70"/>
        <v>124.32000000000001</v>
      </c>
      <c r="V90" s="29">
        <f t="shared" si="71"/>
        <v>124.32000000000001</v>
      </c>
      <c r="W90" s="29">
        <f t="shared" si="72"/>
        <v>115.44</v>
      </c>
      <c r="X90" s="29" t="s">
        <v>53</v>
      </c>
      <c r="Y90" s="33">
        <f t="shared" si="55"/>
        <v>124.32000000000001</v>
      </c>
      <c r="Z90" s="29">
        <f t="shared" si="59"/>
        <v>315.24</v>
      </c>
      <c r="AA90" s="29">
        <f t="shared" si="73"/>
        <v>124.32000000000001</v>
      </c>
      <c r="AB90" s="33" t="str">
        <f t="shared" si="74"/>
        <v>Medicaid APG</v>
      </c>
      <c r="AC90" s="33">
        <f t="shared" si="75"/>
        <v>124.32000000000001</v>
      </c>
      <c r="AD90" s="33">
        <f t="shared" si="76"/>
        <v>288.60000000000002</v>
      </c>
      <c r="AE90" s="29" t="s">
        <v>53</v>
      </c>
      <c r="AF90" s="27">
        <f t="shared" si="77"/>
        <v>124.32000000000001</v>
      </c>
      <c r="AG90" s="29" t="s">
        <v>53</v>
      </c>
      <c r="AH90" s="34">
        <f t="shared" si="53"/>
        <v>365.06790000000001</v>
      </c>
      <c r="AI90" s="28">
        <f t="shared" si="78"/>
        <v>365.06790000000001</v>
      </c>
      <c r="AJ90" s="29">
        <f t="shared" si="79"/>
        <v>444</v>
      </c>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6"/>
      <c r="CL90" s="6"/>
      <c r="CM90" s="6"/>
      <c r="CN90" s="6"/>
      <c r="CO90" s="6"/>
      <c r="CP90" s="6"/>
      <c r="CQ90" s="6"/>
      <c r="CR90" s="6"/>
      <c r="CS90" s="6"/>
      <c r="CT90" s="6"/>
      <c r="CU90" s="6"/>
      <c r="CV90" s="6"/>
    </row>
    <row r="91" spans="1:100" s="7" customFormat="1" x14ac:dyDescent="0.25">
      <c r="A91" s="92"/>
      <c r="B91" s="31">
        <v>80197</v>
      </c>
      <c r="C91" s="31">
        <v>80197</v>
      </c>
      <c r="D91" s="26" t="s">
        <v>130</v>
      </c>
      <c r="E91" s="32" t="s">
        <v>137</v>
      </c>
      <c r="F91" s="12">
        <v>172</v>
      </c>
      <c r="G91" s="12">
        <f t="shared" si="60"/>
        <v>84.28</v>
      </c>
      <c r="H91" s="12">
        <f t="shared" si="61"/>
        <v>48.160000000000004</v>
      </c>
      <c r="I91" s="29">
        <f t="shared" si="62"/>
        <v>48.160000000000004</v>
      </c>
      <c r="J91" s="29">
        <f t="shared" si="56"/>
        <v>111.8</v>
      </c>
      <c r="K91" s="29">
        <f t="shared" si="54"/>
        <v>50.568000000000005</v>
      </c>
      <c r="L91" s="29">
        <f t="shared" si="57"/>
        <v>107.41400000000002</v>
      </c>
      <c r="M91" s="29">
        <f t="shared" si="63"/>
        <v>45.752000000000002</v>
      </c>
      <c r="N91" s="29">
        <f t="shared" si="64"/>
        <v>48.160000000000004</v>
      </c>
      <c r="O91" s="29">
        <f t="shared" si="65"/>
        <v>107.41400000000002</v>
      </c>
      <c r="P91" s="29">
        <f>X91*1.05</f>
        <v>11.140499999999999</v>
      </c>
      <c r="Q91" s="29">
        <f t="shared" si="67"/>
        <v>48.160000000000004</v>
      </c>
      <c r="R91" s="29">
        <f t="shared" si="68"/>
        <v>10.61</v>
      </c>
      <c r="S91" s="29">
        <f t="shared" si="69"/>
        <v>62.608000000000004</v>
      </c>
      <c r="T91" s="29">
        <f t="shared" si="58"/>
        <v>129</v>
      </c>
      <c r="U91" s="29">
        <f t="shared" si="70"/>
        <v>48.160000000000004</v>
      </c>
      <c r="V91" s="29">
        <f t="shared" si="71"/>
        <v>48.160000000000004</v>
      </c>
      <c r="W91" s="29">
        <f t="shared" si="72"/>
        <v>44.72</v>
      </c>
      <c r="X91" s="29">
        <v>10.61</v>
      </c>
      <c r="Y91" s="33">
        <f t="shared" si="55"/>
        <v>48.160000000000004</v>
      </c>
      <c r="Z91" s="29">
        <f t="shared" si="59"/>
        <v>122.11999999999999</v>
      </c>
      <c r="AA91" s="29">
        <f t="shared" si="73"/>
        <v>48.160000000000004</v>
      </c>
      <c r="AB91" s="33">
        <f t="shared" si="74"/>
        <v>10.61</v>
      </c>
      <c r="AC91" s="33">
        <f t="shared" si="75"/>
        <v>48.160000000000004</v>
      </c>
      <c r="AD91" s="33">
        <f t="shared" si="76"/>
        <v>111.8</v>
      </c>
      <c r="AE91" s="29" t="s">
        <v>53</v>
      </c>
      <c r="AF91" s="27">
        <f t="shared" si="77"/>
        <v>48.160000000000004</v>
      </c>
      <c r="AG91" s="29" t="s">
        <v>53</v>
      </c>
      <c r="AH91" s="34">
        <f t="shared" si="53"/>
        <v>141.42269999999999</v>
      </c>
      <c r="AI91" s="28">
        <f t="shared" si="78"/>
        <v>141.42269999999999</v>
      </c>
      <c r="AJ91" s="29">
        <f t="shared" si="79"/>
        <v>172</v>
      </c>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6"/>
      <c r="CL91" s="6"/>
      <c r="CM91" s="6"/>
      <c r="CN91" s="6"/>
      <c r="CO91" s="6"/>
      <c r="CP91" s="6"/>
      <c r="CQ91" s="6"/>
      <c r="CR91" s="6"/>
      <c r="CS91" s="6"/>
      <c r="CT91" s="6"/>
      <c r="CU91" s="6"/>
      <c r="CV91" s="6"/>
    </row>
    <row r="92" spans="1:100" s="7" customFormat="1" x14ac:dyDescent="0.25">
      <c r="A92" s="92"/>
      <c r="B92" s="31">
        <v>80233</v>
      </c>
      <c r="C92" s="31">
        <v>80233</v>
      </c>
      <c r="D92" s="26" t="s">
        <v>130</v>
      </c>
      <c r="E92" s="32" t="s">
        <v>138</v>
      </c>
      <c r="F92" s="12">
        <v>273</v>
      </c>
      <c r="G92" s="12">
        <f t="shared" si="60"/>
        <v>133.77000000000001</v>
      </c>
      <c r="H92" s="12">
        <f t="shared" si="61"/>
        <v>76.440000000000012</v>
      </c>
      <c r="I92" s="29">
        <f t="shared" si="62"/>
        <v>76.440000000000012</v>
      </c>
      <c r="J92" s="29">
        <f t="shared" si="56"/>
        <v>177.45000000000002</v>
      </c>
      <c r="K92" s="29">
        <f t="shared" si="54"/>
        <v>80.262000000000015</v>
      </c>
      <c r="L92" s="29">
        <f t="shared" si="57"/>
        <v>170.48850000000002</v>
      </c>
      <c r="M92" s="29">
        <f t="shared" si="63"/>
        <v>72.618000000000009</v>
      </c>
      <c r="N92" s="29">
        <f t="shared" si="64"/>
        <v>76.440000000000012</v>
      </c>
      <c r="O92" s="29">
        <f t="shared" si="65"/>
        <v>170.48850000000002</v>
      </c>
      <c r="P92" s="29" t="str">
        <f t="shared" si="66"/>
        <v>Medicaid APG</v>
      </c>
      <c r="Q92" s="29">
        <f t="shared" si="67"/>
        <v>76.440000000000012</v>
      </c>
      <c r="R92" s="29" t="str">
        <f t="shared" si="68"/>
        <v>Medicaid APG</v>
      </c>
      <c r="S92" s="29">
        <f t="shared" si="69"/>
        <v>99.372000000000014</v>
      </c>
      <c r="T92" s="29">
        <f t="shared" si="58"/>
        <v>204.75</v>
      </c>
      <c r="U92" s="29">
        <f t="shared" si="70"/>
        <v>76.440000000000012</v>
      </c>
      <c r="V92" s="29">
        <f t="shared" si="71"/>
        <v>76.440000000000012</v>
      </c>
      <c r="W92" s="29">
        <f t="shared" si="72"/>
        <v>70.98</v>
      </c>
      <c r="X92" s="29" t="s">
        <v>53</v>
      </c>
      <c r="Y92" s="33">
        <f t="shared" si="55"/>
        <v>76.440000000000012</v>
      </c>
      <c r="Z92" s="29">
        <f t="shared" si="59"/>
        <v>193.82999999999998</v>
      </c>
      <c r="AA92" s="29">
        <f t="shared" si="73"/>
        <v>76.440000000000012</v>
      </c>
      <c r="AB92" s="33" t="str">
        <f t="shared" si="74"/>
        <v>Medicaid APG</v>
      </c>
      <c r="AC92" s="33">
        <f t="shared" si="75"/>
        <v>76.440000000000012</v>
      </c>
      <c r="AD92" s="33">
        <f t="shared" si="76"/>
        <v>177.45000000000002</v>
      </c>
      <c r="AE92" s="29" t="s">
        <v>53</v>
      </c>
      <c r="AF92" s="27">
        <f t="shared" si="77"/>
        <v>76.440000000000012</v>
      </c>
      <c r="AG92" s="29" t="s">
        <v>53</v>
      </c>
      <c r="AH92" s="34">
        <f t="shared" si="53"/>
        <v>224.46742499999999</v>
      </c>
      <c r="AI92" s="28">
        <f t="shared" si="78"/>
        <v>224.46742499999999</v>
      </c>
      <c r="AJ92" s="29">
        <f t="shared" si="79"/>
        <v>273</v>
      </c>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6"/>
      <c r="CL92" s="6"/>
      <c r="CM92" s="6"/>
      <c r="CN92" s="6"/>
      <c r="CO92" s="6"/>
      <c r="CP92" s="6"/>
      <c r="CQ92" s="6"/>
      <c r="CR92" s="6"/>
      <c r="CS92" s="6"/>
      <c r="CT92" s="6"/>
      <c r="CU92" s="6"/>
      <c r="CV92" s="6"/>
    </row>
    <row r="93" spans="1:100" s="7" customFormat="1" x14ac:dyDescent="0.25">
      <c r="A93" s="92"/>
      <c r="B93" s="31">
        <v>80237</v>
      </c>
      <c r="C93" s="31">
        <v>80237</v>
      </c>
      <c r="D93" s="26" t="s">
        <v>130</v>
      </c>
      <c r="E93" s="32" t="s">
        <v>139</v>
      </c>
      <c r="F93" s="12">
        <v>151</v>
      </c>
      <c r="G93" s="12">
        <f t="shared" si="60"/>
        <v>73.990000000000009</v>
      </c>
      <c r="H93" s="12">
        <f t="shared" si="61"/>
        <v>42.28</v>
      </c>
      <c r="I93" s="29">
        <f t="shared" si="62"/>
        <v>42.28</v>
      </c>
      <c r="J93" s="29">
        <f t="shared" si="56"/>
        <v>98.15</v>
      </c>
      <c r="K93" s="29">
        <f t="shared" si="54"/>
        <v>44.394000000000005</v>
      </c>
      <c r="L93" s="29">
        <f t="shared" si="57"/>
        <v>94.299500000000009</v>
      </c>
      <c r="M93" s="29">
        <f t="shared" si="63"/>
        <v>40.165999999999997</v>
      </c>
      <c r="N93" s="29">
        <f t="shared" si="64"/>
        <v>42.28</v>
      </c>
      <c r="O93" s="29">
        <f t="shared" si="65"/>
        <v>94.299500000000009</v>
      </c>
      <c r="P93" s="29" t="str">
        <f t="shared" si="66"/>
        <v>Medicaid APG</v>
      </c>
      <c r="Q93" s="29">
        <f t="shared" si="67"/>
        <v>42.28</v>
      </c>
      <c r="R93" s="29" t="str">
        <f t="shared" si="68"/>
        <v>Medicaid APG</v>
      </c>
      <c r="S93" s="29">
        <f t="shared" si="69"/>
        <v>54.964000000000006</v>
      </c>
      <c r="T93" s="29">
        <f t="shared" si="58"/>
        <v>113.25</v>
      </c>
      <c r="U93" s="29">
        <f t="shared" si="70"/>
        <v>42.28</v>
      </c>
      <c r="V93" s="29">
        <f t="shared" si="71"/>
        <v>42.28</v>
      </c>
      <c r="W93" s="29">
        <f t="shared" si="72"/>
        <v>39.26</v>
      </c>
      <c r="X93" s="29" t="s">
        <v>53</v>
      </c>
      <c r="Y93" s="33">
        <f t="shared" si="55"/>
        <v>42.28</v>
      </c>
      <c r="Z93" s="29">
        <f t="shared" si="59"/>
        <v>107.21</v>
      </c>
      <c r="AA93" s="29">
        <f t="shared" si="73"/>
        <v>42.28</v>
      </c>
      <c r="AB93" s="33" t="str">
        <f t="shared" si="74"/>
        <v>Medicaid APG</v>
      </c>
      <c r="AC93" s="33">
        <f t="shared" si="75"/>
        <v>42.28</v>
      </c>
      <c r="AD93" s="33">
        <f t="shared" si="76"/>
        <v>98.15</v>
      </c>
      <c r="AE93" s="29" t="s">
        <v>53</v>
      </c>
      <c r="AF93" s="27">
        <f t="shared" si="77"/>
        <v>42.28</v>
      </c>
      <c r="AG93" s="29" t="s">
        <v>53</v>
      </c>
      <c r="AH93" s="34">
        <f t="shared" si="53"/>
        <v>124.155975</v>
      </c>
      <c r="AI93" s="28">
        <f t="shared" si="78"/>
        <v>124.155975</v>
      </c>
      <c r="AJ93" s="29">
        <f t="shared" si="79"/>
        <v>151</v>
      </c>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6"/>
      <c r="CL93" s="6"/>
      <c r="CM93" s="6"/>
      <c r="CN93" s="6"/>
      <c r="CO93" s="6"/>
      <c r="CP93" s="6"/>
      <c r="CQ93" s="6"/>
      <c r="CR93" s="6"/>
      <c r="CS93" s="6"/>
      <c r="CT93" s="6"/>
      <c r="CU93" s="6"/>
      <c r="CV93" s="6"/>
    </row>
    <row r="94" spans="1:100" s="7" customFormat="1" x14ac:dyDescent="0.25">
      <c r="A94" s="92"/>
      <c r="B94" s="31">
        <v>80285</v>
      </c>
      <c r="C94" s="31">
        <v>80285</v>
      </c>
      <c r="D94" s="26" t="s">
        <v>130</v>
      </c>
      <c r="E94" s="32" t="s">
        <v>140</v>
      </c>
      <c r="F94" s="12">
        <v>184</v>
      </c>
      <c r="G94" s="12">
        <f t="shared" si="60"/>
        <v>90.160000000000011</v>
      </c>
      <c r="H94" s="12">
        <f t="shared" si="61"/>
        <v>51.52</v>
      </c>
      <c r="I94" s="29">
        <f t="shared" si="62"/>
        <v>51.52</v>
      </c>
      <c r="J94" s="29">
        <f t="shared" si="56"/>
        <v>119.60000000000001</v>
      </c>
      <c r="K94" s="29">
        <f t="shared" si="54"/>
        <v>54.096000000000004</v>
      </c>
      <c r="L94" s="29">
        <f t="shared" si="57"/>
        <v>114.90800000000002</v>
      </c>
      <c r="M94" s="29">
        <f t="shared" si="63"/>
        <v>48.944000000000003</v>
      </c>
      <c r="N94" s="29">
        <f t="shared" si="64"/>
        <v>51.52</v>
      </c>
      <c r="O94" s="29">
        <f t="shared" si="65"/>
        <v>114.90800000000002</v>
      </c>
      <c r="P94" s="29" t="str">
        <f t="shared" si="66"/>
        <v>Medicaid APG</v>
      </c>
      <c r="Q94" s="29">
        <f t="shared" si="67"/>
        <v>51.52</v>
      </c>
      <c r="R94" s="29" t="str">
        <f t="shared" si="68"/>
        <v>Medicaid APG</v>
      </c>
      <c r="S94" s="29">
        <f t="shared" si="69"/>
        <v>66.976000000000013</v>
      </c>
      <c r="T94" s="29">
        <f t="shared" si="58"/>
        <v>138</v>
      </c>
      <c r="U94" s="29">
        <f t="shared" si="70"/>
        <v>51.52</v>
      </c>
      <c r="V94" s="29">
        <f t="shared" si="71"/>
        <v>51.52</v>
      </c>
      <c r="W94" s="29">
        <f t="shared" si="72"/>
        <v>47.84</v>
      </c>
      <c r="X94" s="29" t="s">
        <v>53</v>
      </c>
      <c r="Y94" s="33">
        <f t="shared" si="55"/>
        <v>51.52</v>
      </c>
      <c r="Z94" s="29">
        <f t="shared" si="59"/>
        <v>130.63999999999999</v>
      </c>
      <c r="AA94" s="29">
        <f t="shared" si="73"/>
        <v>51.52</v>
      </c>
      <c r="AB94" s="33" t="str">
        <f t="shared" si="74"/>
        <v>Medicaid APG</v>
      </c>
      <c r="AC94" s="33">
        <f t="shared" si="75"/>
        <v>51.52</v>
      </c>
      <c r="AD94" s="33">
        <f t="shared" si="76"/>
        <v>119.60000000000001</v>
      </c>
      <c r="AE94" s="29" t="s">
        <v>53</v>
      </c>
      <c r="AF94" s="27">
        <f t="shared" si="77"/>
        <v>51.52</v>
      </c>
      <c r="AG94" s="29" t="s">
        <v>53</v>
      </c>
      <c r="AH94" s="34">
        <f t="shared" si="53"/>
        <v>151.2894</v>
      </c>
      <c r="AI94" s="28">
        <f t="shared" si="78"/>
        <v>151.2894</v>
      </c>
      <c r="AJ94" s="29">
        <f t="shared" si="79"/>
        <v>184</v>
      </c>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6"/>
      <c r="CL94" s="6"/>
      <c r="CM94" s="6"/>
      <c r="CN94" s="6"/>
      <c r="CO94" s="6"/>
      <c r="CP94" s="6"/>
      <c r="CQ94" s="6"/>
      <c r="CR94" s="6"/>
      <c r="CS94" s="6"/>
      <c r="CT94" s="6"/>
      <c r="CU94" s="6"/>
      <c r="CV94" s="6"/>
    </row>
    <row r="95" spans="1:100" s="7" customFormat="1" x14ac:dyDescent="0.25">
      <c r="A95" s="92"/>
      <c r="B95" s="31">
        <v>80346</v>
      </c>
      <c r="C95" s="31">
        <v>80346</v>
      </c>
      <c r="D95" s="26" t="s">
        <v>130</v>
      </c>
      <c r="E95" s="32" t="s">
        <v>141</v>
      </c>
      <c r="F95" s="12">
        <v>339</v>
      </c>
      <c r="G95" s="12">
        <f t="shared" si="60"/>
        <v>166.11</v>
      </c>
      <c r="H95" s="12">
        <f t="shared" si="61"/>
        <v>94.920000000000016</v>
      </c>
      <c r="I95" s="29">
        <f t="shared" si="62"/>
        <v>94.920000000000016</v>
      </c>
      <c r="J95" s="29">
        <f t="shared" si="56"/>
        <v>220.35</v>
      </c>
      <c r="K95" s="29">
        <f t="shared" si="54"/>
        <v>99.666000000000025</v>
      </c>
      <c r="L95" s="29">
        <f t="shared" si="57"/>
        <v>211.70550000000003</v>
      </c>
      <c r="M95" s="29">
        <f t="shared" si="63"/>
        <v>90.174000000000007</v>
      </c>
      <c r="N95" s="29">
        <f t="shared" si="64"/>
        <v>94.920000000000016</v>
      </c>
      <c r="O95" s="29">
        <f t="shared" si="65"/>
        <v>211.70550000000003</v>
      </c>
      <c r="P95" s="29">
        <f>X95*1.05</f>
        <v>5.3025000000000002</v>
      </c>
      <c r="Q95" s="29">
        <f t="shared" si="67"/>
        <v>94.920000000000016</v>
      </c>
      <c r="R95" s="29">
        <f t="shared" si="68"/>
        <v>5.05</v>
      </c>
      <c r="S95" s="29">
        <f t="shared" si="69"/>
        <v>123.39600000000003</v>
      </c>
      <c r="T95" s="29">
        <f t="shared" si="58"/>
        <v>254.25</v>
      </c>
      <c r="U95" s="29">
        <f t="shared" si="70"/>
        <v>94.920000000000016</v>
      </c>
      <c r="V95" s="29">
        <f t="shared" si="71"/>
        <v>94.920000000000016</v>
      </c>
      <c r="W95" s="29">
        <f t="shared" si="72"/>
        <v>88.14</v>
      </c>
      <c r="X95" s="29">
        <v>5.05</v>
      </c>
      <c r="Y95" s="33">
        <f t="shared" si="55"/>
        <v>94.920000000000016</v>
      </c>
      <c r="Z95" s="29">
        <f t="shared" si="59"/>
        <v>240.69</v>
      </c>
      <c r="AA95" s="29">
        <f t="shared" si="73"/>
        <v>94.920000000000016</v>
      </c>
      <c r="AB95" s="33">
        <f t="shared" si="74"/>
        <v>5.05</v>
      </c>
      <c r="AC95" s="33">
        <f t="shared" si="75"/>
        <v>94.920000000000016</v>
      </c>
      <c r="AD95" s="33">
        <f t="shared" si="76"/>
        <v>220.35</v>
      </c>
      <c r="AE95" s="29" t="s">
        <v>53</v>
      </c>
      <c r="AF95" s="27">
        <f t="shared" si="77"/>
        <v>94.920000000000016</v>
      </c>
      <c r="AG95" s="29" t="s">
        <v>53</v>
      </c>
      <c r="AH95" s="34">
        <f t="shared" si="53"/>
        <v>278.73427500000003</v>
      </c>
      <c r="AI95" s="28">
        <f t="shared" si="78"/>
        <v>278.73427500000003</v>
      </c>
      <c r="AJ95" s="29">
        <f t="shared" si="79"/>
        <v>339</v>
      </c>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6"/>
      <c r="CL95" s="6"/>
      <c r="CM95" s="6"/>
      <c r="CN95" s="6"/>
      <c r="CO95" s="6"/>
      <c r="CP95" s="6"/>
      <c r="CQ95" s="6"/>
      <c r="CR95" s="6"/>
      <c r="CS95" s="6"/>
      <c r="CT95" s="6"/>
      <c r="CU95" s="6"/>
      <c r="CV95" s="6"/>
    </row>
    <row r="96" spans="1:100" s="7" customFormat="1" x14ac:dyDescent="0.25">
      <c r="A96" s="92"/>
      <c r="B96" s="31">
        <v>80360</v>
      </c>
      <c r="C96" s="31">
        <v>80360</v>
      </c>
      <c r="D96" s="26" t="s">
        <v>130</v>
      </c>
      <c r="E96" s="32" t="s">
        <v>142</v>
      </c>
      <c r="F96" s="12">
        <v>171</v>
      </c>
      <c r="G96" s="12">
        <f t="shared" si="60"/>
        <v>83.79</v>
      </c>
      <c r="H96" s="12">
        <f t="shared" si="61"/>
        <v>47.88</v>
      </c>
      <c r="I96" s="29">
        <f t="shared" si="62"/>
        <v>47.88</v>
      </c>
      <c r="J96" s="29">
        <f t="shared" si="56"/>
        <v>111.15</v>
      </c>
      <c r="K96" s="29">
        <f t="shared" si="54"/>
        <v>50.274000000000008</v>
      </c>
      <c r="L96" s="29">
        <f t="shared" si="57"/>
        <v>106.7895</v>
      </c>
      <c r="M96" s="29">
        <f t="shared" si="63"/>
        <v>45.485999999999997</v>
      </c>
      <c r="N96" s="29">
        <f t="shared" si="64"/>
        <v>47.88</v>
      </c>
      <c r="O96" s="29">
        <f t="shared" si="65"/>
        <v>106.7895</v>
      </c>
      <c r="P96" s="29" t="str">
        <f t="shared" si="66"/>
        <v>Medicaid APG</v>
      </c>
      <c r="Q96" s="29">
        <f t="shared" si="67"/>
        <v>47.88</v>
      </c>
      <c r="R96" s="29" t="str">
        <f t="shared" si="68"/>
        <v>Medicaid APG</v>
      </c>
      <c r="S96" s="29">
        <f t="shared" si="69"/>
        <v>62.244000000000007</v>
      </c>
      <c r="T96" s="29">
        <f t="shared" si="58"/>
        <v>128.25</v>
      </c>
      <c r="U96" s="29">
        <f t="shared" si="70"/>
        <v>47.88</v>
      </c>
      <c r="V96" s="29">
        <f t="shared" si="71"/>
        <v>47.88</v>
      </c>
      <c r="W96" s="29">
        <f t="shared" si="72"/>
        <v>44.46</v>
      </c>
      <c r="X96" s="29" t="s">
        <v>53</v>
      </c>
      <c r="Y96" s="33">
        <f t="shared" si="55"/>
        <v>47.88</v>
      </c>
      <c r="Z96" s="29">
        <f t="shared" si="59"/>
        <v>121.41</v>
      </c>
      <c r="AA96" s="29">
        <f t="shared" si="73"/>
        <v>47.88</v>
      </c>
      <c r="AB96" s="33" t="str">
        <f t="shared" si="74"/>
        <v>Medicaid APG</v>
      </c>
      <c r="AC96" s="33">
        <f t="shared" si="75"/>
        <v>47.88</v>
      </c>
      <c r="AD96" s="33">
        <f t="shared" si="76"/>
        <v>111.15</v>
      </c>
      <c r="AE96" s="29" t="s">
        <v>53</v>
      </c>
      <c r="AF96" s="27">
        <f t="shared" si="77"/>
        <v>47.88</v>
      </c>
      <c r="AG96" s="29" t="s">
        <v>53</v>
      </c>
      <c r="AH96" s="34">
        <f t="shared" si="53"/>
        <v>140.60047499999999</v>
      </c>
      <c r="AI96" s="28">
        <f t="shared" si="78"/>
        <v>140.60047499999999</v>
      </c>
      <c r="AJ96" s="29">
        <f t="shared" si="79"/>
        <v>171</v>
      </c>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6"/>
      <c r="CL96" s="6"/>
      <c r="CM96" s="6"/>
      <c r="CN96" s="6"/>
      <c r="CO96" s="6"/>
      <c r="CP96" s="6"/>
      <c r="CQ96" s="6"/>
      <c r="CR96" s="6"/>
      <c r="CS96" s="6"/>
      <c r="CT96" s="6"/>
      <c r="CU96" s="6"/>
      <c r="CV96" s="6"/>
    </row>
    <row r="97" spans="1:100" s="7" customFormat="1" x14ac:dyDescent="0.25">
      <c r="A97" s="92"/>
      <c r="B97" s="31">
        <v>80432</v>
      </c>
      <c r="C97" s="31">
        <v>80432</v>
      </c>
      <c r="D97" s="26" t="s">
        <v>130</v>
      </c>
      <c r="E97" s="32" t="s">
        <v>143</v>
      </c>
      <c r="F97" s="12">
        <v>147</v>
      </c>
      <c r="G97" s="12">
        <f t="shared" si="60"/>
        <v>72.03</v>
      </c>
      <c r="H97" s="12">
        <f t="shared" si="61"/>
        <v>41.160000000000004</v>
      </c>
      <c r="I97" s="29">
        <f t="shared" si="62"/>
        <v>41.160000000000004</v>
      </c>
      <c r="J97" s="29">
        <f t="shared" si="56"/>
        <v>95.55</v>
      </c>
      <c r="K97" s="29">
        <f t="shared" si="54"/>
        <v>43.218000000000004</v>
      </c>
      <c r="L97" s="29">
        <f t="shared" si="57"/>
        <v>91.801500000000004</v>
      </c>
      <c r="M97" s="29">
        <f t="shared" si="63"/>
        <v>39.102000000000004</v>
      </c>
      <c r="N97" s="29">
        <f t="shared" si="64"/>
        <v>41.160000000000004</v>
      </c>
      <c r="O97" s="29">
        <f t="shared" si="65"/>
        <v>91.801500000000004</v>
      </c>
      <c r="P97" s="29">
        <f>X97*1.05</f>
        <v>115.7415</v>
      </c>
      <c r="Q97" s="29">
        <f t="shared" si="67"/>
        <v>41.160000000000004</v>
      </c>
      <c r="R97" s="29">
        <f t="shared" si="68"/>
        <v>110.23</v>
      </c>
      <c r="S97" s="29">
        <f t="shared" si="69"/>
        <v>53.50800000000001</v>
      </c>
      <c r="T97" s="29">
        <f t="shared" si="58"/>
        <v>110.25</v>
      </c>
      <c r="U97" s="29">
        <f t="shared" si="70"/>
        <v>41.160000000000004</v>
      </c>
      <c r="V97" s="29">
        <f t="shared" si="71"/>
        <v>41.160000000000004</v>
      </c>
      <c r="W97" s="29">
        <f t="shared" si="72"/>
        <v>38.22</v>
      </c>
      <c r="X97" s="29">
        <v>110.23</v>
      </c>
      <c r="Y97" s="33">
        <f t="shared" si="55"/>
        <v>41.160000000000004</v>
      </c>
      <c r="Z97" s="29">
        <f t="shared" si="59"/>
        <v>104.36999999999999</v>
      </c>
      <c r="AA97" s="29">
        <f t="shared" si="73"/>
        <v>41.160000000000004</v>
      </c>
      <c r="AB97" s="33">
        <f t="shared" si="74"/>
        <v>110.23</v>
      </c>
      <c r="AC97" s="33">
        <f t="shared" si="75"/>
        <v>41.160000000000004</v>
      </c>
      <c r="AD97" s="33">
        <f t="shared" si="76"/>
        <v>95.55</v>
      </c>
      <c r="AE97" s="29" t="s">
        <v>53</v>
      </c>
      <c r="AF97" s="27">
        <f t="shared" si="77"/>
        <v>41.160000000000004</v>
      </c>
      <c r="AG97" s="29" t="s">
        <v>53</v>
      </c>
      <c r="AH97" s="34">
        <f t="shared" si="53"/>
        <v>120.867075</v>
      </c>
      <c r="AI97" s="28">
        <f t="shared" si="78"/>
        <v>120.867075</v>
      </c>
      <c r="AJ97" s="29">
        <f t="shared" si="79"/>
        <v>147</v>
      </c>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6"/>
      <c r="CL97" s="6"/>
      <c r="CM97" s="6"/>
      <c r="CN97" s="6"/>
      <c r="CO97" s="6"/>
      <c r="CP97" s="6"/>
      <c r="CQ97" s="6"/>
      <c r="CR97" s="6"/>
      <c r="CS97" s="6"/>
      <c r="CT97" s="6"/>
      <c r="CU97" s="6"/>
      <c r="CV97" s="6"/>
    </row>
    <row r="98" spans="1:100" s="7" customFormat="1" x14ac:dyDescent="0.25">
      <c r="A98" s="92"/>
      <c r="B98" s="31">
        <v>80493</v>
      </c>
      <c r="C98" s="31">
        <v>80493</v>
      </c>
      <c r="D98" s="26" t="s">
        <v>130</v>
      </c>
      <c r="E98" s="32" t="s">
        <v>144</v>
      </c>
      <c r="F98" s="12">
        <v>1186</v>
      </c>
      <c r="G98" s="12">
        <f t="shared" si="60"/>
        <v>581.1400000000001</v>
      </c>
      <c r="H98" s="12">
        <f t="shared" si="61"/>
        <v>332.08000000000004</v>
      </c>
      <c r="I98" s="29">
        <f t="shared" si="62"/>
        <v>332.08000000000004</v>
      </c>
      <c r="J98" s="29">
        <f t="shared" si="56"/>
        <v>770.9</v>
      </c>
      <c r="K98" s="29">
        <f t="shared" si="54"/>
        <v>348.68400000000008</v>
      </c>
      <c r="L98" s="29">
        <f t="shared" si="57"/>
        <v>740.65700000000004</v>
      </c>
      <c r="M98" s="29">
        <f t="shared" si="63"/>
        <v>315.476</v>
      </c>
      <c r="N98" s="29">
        <f t="shared" si="64"/>
        <v>332.08000000000004</v>
      </c>
      <c r="O98" s="29">
        <f t="shared" si="65"/>
        <v>740.65700000000004</v>
      </c>
      <c r="P98" s="29" t="str">
        <f t="shared" si="66"/>
        <v>Medicaid APG</v>
      </c>
      <c r="Q98" s="29">
        <f t="shared" si="67"/>
        <v>332.08000000000004</v>
      </c>
      <c r="R98" s="29" t="str">
        <f t="shared" si="68"/>
        <v>Medicaid APG</v>
      </c>
      <c r="S98" s="29">
        <f t="shared" si="69"/>
        <v>431.70400000000006</v>
      </c>
      <c r="T98" s="29">
        <f t="shared" si="58"/>
        <v>889.5</v>
      </c>
      <c r="U98" s="29">
        <f t="shared" si="70"/>
        <v>332.08000000000004</v>
      </c>
      <c r="V98" s="29">
        <f t="shared" si="71"/>
        <v>332.08000000000004</v>
      </c>
      <c r="W98" s="29">
        <f t="shared" si="72"/>
        <v>308.36</v>
      </c>
      <c r="X98" s="29" t="s">
        <v>53</v>
      </c>
      <c r="Y98" s="33">
        <f t="shared" si="55"/>
        <v>332.08000000000004</v>
      </c>
      <c r="Z98" s="29">
        <f t="shared" si="59"/>
        <v>842.06</v>
      </c>
      <c r="AA98" s="29">
        <f t="shared" si="73"/>
        <v>332.08000000000004</v>
      </c>
      <c r="AB98" s="33" t="str">
        <f t="shared" si="74"/>
        <v>Medicaid APG</v>
      </c>
      <c r="AC98" s="33">
        <f t="shared" si="75"/>
        <v>332.08000000000004</v>
      </c>
      <c r="AD98" s="33">
        <f t="shared" si="76"/>
        <v>770.9</v>
      </c>
      <c r="AE98" s="29" t="s">
        <v>53</v>
      </c>
      <c r="AF98" s="27">
        <f t="shared" si="77"/>
        <v>332.08000000000004</v>
      </c>
      <c r="AG98" s="29" t="s">
        <v>53</v>
      </c>
      <c r="AH98" s="34">
        <f t="shared" si="53"/>
        <v>975.15885000000003</v>
      </c>
      <c r="AI98" s="28">
        <f t="shared" si="78"/>
        <v>975.15885000000003</v>
      </c>
      <c r="AJ98" s="29">
        <f t="shared" si="79"/>
        <v>1186</v>
      </c>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6"/>
      <c r="CL98" s="6"/>
      <c r="CM98" s="6"/>
      <c r="CN98" s="6"/>
      <c r="CO98" s="6"/>
      <c r="CP98" s="6"/>
      <c r="CQ98" s="6"/>
      <c r="CR98" s="6"/>
      <c r="CS98" s="6"/>
      <c r="CT98" s="6"/>
      <c r="CU98" s="6"/>
      <c r="CV98" s="6"/>
    </row>
    <row r="99" spans="1:100" s="7" customFormat="1" x14ac:dyDescent="0.25">
      <c r="A99" s="92"/>
      <c r="B99" s="31">
        <v>81017</v>
      </c>
      <c r="C99" s="31">
        <v>81017</v>
      </c>
      <c r="D99" s="26" t="s">
        <v>130</v>
      </c>
      <c r="E99" s="32" t="s">
        <v>145</v>
      </c>
      <c r="F99" s="12">
        <v>136</v>
      </c>
      <c r="G99" s="12">
        <f t="shared" si="60"/>
        <v>66.640000000000015</v>
      </c>
      <c r="H99" s="12">
        <f t="shared" si="61"/>
        <v>38.080000000000005</v>
      </c>
      <c r="I99" s="29">
        <f t="shared" si="62"/>
        <v>38.080000000000005</v>
      </c>
      <c r="J99" s="29">
        <f t="shared" si="56"/>
        <v>88.4</v>
      </c>
      <c r="K99" s="29">
        <f t="shared" si="54"/>
        <v>39.984000000000009</v>
      </c>
      <c r="L99" s="29">
        <f t="shared" si="57"/>
        <v>84.932000000000002</v>
      </c>
      <c r="M99" s="29">
        <f t="shared" si="63"/>
        <v>36.176000000000002</v>
      </c>
      <c r="N99" s="29">
        <f t="shared" si="64"/>
        <v>38.080000000000005</v>
      </c>
      <c r="O99" s="29">
        <f t="shared" si="65"/>
        <v>84.932000000000002</v>
      </c>
      <c r="P99" s="29" t="str">
        <f t="shared" si="66"/>
        <v>Medicaid APG</v>
      </c>
      <c r="Q99" s="29">
        <f t="shared" si="67"/>
        <v>38.080000000000005</v>
      </c>
      <c r="R99" s="29" t="str">
        <f t="shared" si="68"/>
        <v>Medicaid APG</v>
      </c>
      <c r="S99" s="29">
        <f t="shared" si="69"/>
        <v>49.504000000000012</v>
      </c>
      <c r="T99" s="29">
        <f t="shared" si="58"/>
        <v>102</v>
      </c>
      <c r="U99" s="29">
        <f t="shared" si="70"/>
        <v>38.080000000000005</v>
      </c>
      <c r="V99" s="29">
        <f t="shared" si="71"/>
        <v>38.080000000000005</v>
      </c>
      <c r="W99" s="29">
        <f t="shared" si="72"/>
        <v>35.36</v>
      </c>
      <c r="X99" s="29" t="s">
        <v>53</v>
      </c>
      <c r="Y99" s="33">
        <f t="shared" si="55"/>
        <v>38.080000000000005</v>
      </c>
      <c r="Z99" s="29">
        <f t="shared" si="59"/>
        <v>96.56</v>
      </c>
      <c r="AA99" s="29">
        <f t="shared" si="73"/>
        <v>38.080000000000005</v>
      </c>
      <c r="AB99" s="33" t="str">
        <f t="shared" si="74"/>
        <v>Medicaid APG</v>
      </c>
      <c r="AC99" s="33">
        <f t="shared" si="75"/>
        <v>38.080000000000005</v>
      </c>
      <c r="AD99" s="33">
        <f t="shared" si="76"/>
        <v>88.4</v>
      </c>
      <c r="AE99" s="29" t="s">
        <v>53</v>
      </c>
      <c r="AF99" s="27">
        <f t="shared" si="77"/>
        <v>38.080000000000005</v>
      </c>
      <c r="AG99" s="29" t="s">
        <v>53</v>
      </c>
      <c r="AH99" s="34">
        <f t="shared" si="53"/>
        <v>111.82259999999999</v>
      </c>
      <c r="AI99" s="28">
        <f t="shared" si="78"/>
        <v>111.82259999999999</v>
      </c>
      <c r="AJ99" s="29">
        <f t="shared" si="79"/>
        <v>136</v>
      </c>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6"/>
      <c r="CL99" s="6"/>
      <c r="CM99" s="6"/>
      <c r="CN99" s="6"/>
      <c r="CO99" s="6"/>
      <c r="CP99" s="6"/>
      <c r="CQ99" s="6"/>
      <c r="CR99" s="6"/>
      <c r="CS99" s="6"/>
      <c r="CT99" s="6"/>
      <c r="CU99" s="6"/>
      <c r="CV99" s="6"/>
    </row>
    <row r="100" spans="1:100" s="7" customFormat="1" x14ac:dyDescent="0.25">
      <c r="A100" s="92"/>
      <c r="B100" s="31">
        <v>81339</v>
      </c>
      <c r="C100" s="31">
        <v>81339</v>
      </c>
      <c r="D100" s="26" t="s">
        <v>130</v>
      </c>
      <c r="E100" s="32" t="s">
        <v>146</v>
      </c>
      <c r="F100" s="12">
        <v>57</v>
      </c>
      <c r="G100" s="12">
        <f t="shared" si="60"/>
        <v>27.93</v>
      </c>
      <c r="H100" s="12">
        <f t="shared" si="61"/>
        <v>15.96</v>
      </c>
      <c r="I100" s="29">
        <f t="shared" si="62"/>
        <v>15.96</v>
      </c>
      <c r="J100" s="29">
        <f t="shared" si="56"/>
        <v>37.050000000000004</v>
      </c>
      <c r="K100" s="29">
        <f t="shared" si="54"/>
        <v>16.758000000000003</v>
      </c>
      <c r="L100" s="29">
        <f t="shared" si="57"/>
        <v>35.596500000000006</v>
      </c>
      <c r="M100" s="29">
        <f t="shared" si="63"/>
        <v>15.162000000000001</v>
      </c>
      <c r="N100" s="29">
        <f t="shared" si="64"/>
        <v>15.96</v>
      </c>
      <c r="O100" s="29">
        <f t="shared" si="65"/>
        <v>35.596500000000006</v>
      </c>
      <c r="P100" s="29" t="str">
        <f t="shared" si="66"/>
        <v>Medicaid APG</v>
      </c>
      <c r="Q100" s="29">
        <f t="shared" si="67"/>
        <v>15.96</v>
      </c>
      <c r="R100" s="29" t="str">
        <f t="shared" si="68"/>
        <v>Medicaid APG</v>
      </c>
      <c r="S100" s="29">
        <f t="shared" si="69"/>
        <v>20.748000000000001</v>
      </c>
      <c r="T100" s="29">
        <f t="shared" si="58"/>
        <v>42.75</v>
      </c>
      <c r="U100" s="29">
        <f t="shared" si="70"/>
        <v>15.96</v>
      </c>
      <c r="V100" s="29">
        <f t="shared" si="71"/>
        <v>15.96</v>
      </c>
      <c r="W100" s="29">
        <f t="shared" si="72"/>
        <v>14.82</v>
      </c>
      <c r="X100" s="29" t="s">
        <v>53</v>
      </c>
      <c r="Y100" s="33">
        <f t="shared" si="55"/>
        <v>15.96</v>
      </c>
      <c r="Z100" s="29">
        <f t="shared" si="59"/>
        <v>40.47</v>
      </c>
      <c r="AA100" s="29">
        <f t="shared" si="73"/>
        <v>15.96</v>
      </c>
      <c r="AB100" s="33" t="str">
        <f t="shared" si="74"/>
        <v>Medicaid APG</v>
      </c>
      <c r="AC100" s="33">
        <f t="shared" si="75"/>
        <v>15.96</v>
      </c>
      <c r="AD100" s="33">
        <f t="shared" si="76"/>
        <v>37.050000000000004</v>
      </c>
      <c r="AE100" s="29" t="s">
        <v>53</v>
      </c>
      <c r="AF100" s="27">
        <f t="shared" si="77"/>
        <v>15.96</v>
      </c>
      <c r="AG100" s="29" t="s">
        <v>53</v>
      </c>
      <c r="AH100" s="34">
        <f t="shared" si="53"/>
        <v>46.866824999999999</v>
      </c>
      <c r="AI100" s="28">
        <f t="shared" si="78"/>
        <v>46.866824999999999</v>
      </c>
      <c r="AJ100" s="29">
        <f t="shared" si="79"/>
        <v>57</v>
      </c>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6"/>
      <c r="CL100" s="6"/>
      <c r="CM100" s="6"/>
      <c r="CN100" s="6"/>
      <c r="CO100" s="6"/>
      <c r="CP100" s="6"/>
      <c r="CQ100" s="6"/>
      <c r="CR100" s="6"/>
      <c r="CS100" s="6"/>
      <c r="CT100" s="6"/>
      <c r="CU100" s="6"/>
      <c r="CV100" s="6"/>
    </row>
    <row r="101" spans="1:100" s="7" customFormat="1" x14ac:dyDescent="0.25">
      <c r="A101" s="92"/>
      <c r="B101" s="31">
        <v>81402</v>
      </c>
      <c r="C101" s="31">
        <v>81402</v>
      </c>
      <c r="D101" s="26" t="s">
        <v>130</v>
      </c>
      <c r="E101" s="32" t="s">
        <v>147</v>
      </c>
      <c r="F101" s="12">
        <v>205</v>
      </c>
      <c r="G101" s="12">
        <f t="shared" si="60"/>
        <v>100.45000000000002</v>
      </c>
      <c r="H101" s="12">
        <f t="shared" si="61"/>
        <v>57.400000000000006</v>
      </c>
      <c r="I101" s="29">
        <f t="shared" si="62"/>
        <v>57.400000000000006</v>
      </c>
      <c r="J101" s="29">
        <f t="shared" si="56"/>
        <v>133.25</v>
      </c>
      <c r="K101" s="29">
        <f t="shared" si="54"/>
        <v>60.27000000000001</v>
      </c>
      <c r="L101" s="29">
        <f t="shared" si="57"/>
        <v>128.02250000000001</v>
      </c>
      <c r="M101" s="29">
        <f t="shared" si="63"/>
        <v>54.53</v>
      </c>
      <c r="N101" s="29">
        <f t="shared" si="64"/>
        <v>57.400000000000006</v>
      </c>
      <c r="O101" s="29">
        <f t="shared" si="65"/>
        <v>128.02250000000001</v>
      </c>
      <c r="P101" s="29" t="str">
        <f t="shared" si="66"/>
        <v>Medicaid APG</v>
      </c>
      <c r="Q101" s="29">
        <f t="shared" si="67"/>
        <v>57.400000000000006</v>
      </c>
      <c r="R101" s="29" t="str">
        <f t="shared" si="68"/>
        <v>Medicaid APG</v>
      </c>
      <c r="S101" s="29">
        <f t="shared" si="69"/>
        <v>74.62</v>
      </c>
      <c r="T101" s="29">
        <f t="shared" si="58"/>
        <v>153.75</v>
      </c>
      <c r="U101" s="29">
        <f t="shared" si="70"/>
        <v>57.400000000000006</v>
      </c>
      <c r="V101" s="29">
        <f t="shared" si="71"/>
        <v>57.400000000000006</v>
      </c>
      <c r="W101" s="29">
        <f t="shared" si="72"/>
        <v>53.300000000000004</v>
      </c>
      <c r="X101" s="29" t="s">
        <v>53</v>
      </c>
      <c r="Y101" s="33">
        <f t="shared" si="55"/>
        <v>57.400000000000006</v>
      </c>
      <c r="Z101" s="29">
        <f t="shared" si="59"/>
        <v>145.54999999999998</v>
      </c>
      <c r="AA101" s="29">
        <f t="shared" si="73"/>
        <v>57.400000000000006</v>
      </c>
      <c r="AB101" s="33" t="str">
        <f t="shared" si="74"/>
        <v>Medicaid APG</v>
      </c>
      <c r="AC101" s="33">
        <f t="shared" si="75"/>
        <v>57.400000000000006</v>
      </c>
      <c r="AD101" s="33">
        <f t="shared" si="76"/>
        <v>133.25</v>
      </c>
      <c r="AE101" s="29" t="s">
        <v>53</v>
      </c>
      <c r="AF101" s="27">
        <f t="shared" si="77"/>
        <v>57.400000000000006</v>
      </c>
      <c r="AG101" s="29" t="s">
        <v>53</v>
      </c>
      <c r="AH101" s="34">
        <f t="shared" si="53"/>
        <v>168.55612500000001</v>
      </c>
      <c r="AI101" s="28">
        <f t="shared" si="78"/>
        <v>168.55612500000001</v>
      </c>
      <c r="AJ101" s="29">
        <f t="shared" si="79"/>
        <v>205</v>
      </c>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6"/>
      <c r="CL101" s="6"/>
      <c r="CM101" s="6"/>
      <c r="CN101" s="6"/>
      <c r="CO101" s="6"/>
      <c r="CP101" s="6"/>
      <c r="CQ101" s="6"/>
      <c r="CR101" s="6"/>
      <c r="CS101" s="6"/>
      <c r="CT101" s="6"/>
      <c r="CU101" s="6"/>
      <c r="CV101" s="6"/>
    </row>
    <row r="102" spans="1:100" s="7" customFormat="1" x14ac:dyDescent="0.25">
      <c r="A102" s="92"/>
      <c r="B102" s="31">
        <v>81425</v>
      </c>
      <c r="C102" s="31">
        <v>81425</v>
      </c>
      <c r="D102" s="26" t="s">
        <v>130</v>
      </c>
      <c r="E102" s="32" t="s">
        <v>148</v>
      </c>
      <c r="F102" s="12">
        <v>331</v>
      </c>
      <c r="G102" s="12">
        <f t="shared" si="60"/>
        <v>162.19</v>
      </c>
      <c r="H102" s="12">
        <f t="shared" si="61"/>
        <v>92.68</v>
      </c>
      <c r="I102" s="29">
        <f t="shared" si="62"/>
        <v>92.68</v>
      </c>
      <c r="J102" s="29">
        <f t="shared" si="56"/>
        <v>215.15</v>
      </c>
      <c r="K102" s="29">
        <f t="shared" si="54"/>
        <v>97.314000000000007</v>
      </c>
      <c r="L102" s="29">
        <f t="shared" si="57"/>
        <v>206.70950000000002</v>
      </c>
      <c r="M102" s="29">
        <f t="shared" si="63"/>
        <v>88.046000000000006</v>
      </c>
      <c r="N102" s="29">
        <f t="shared" si="64"/>
        <v>92.68</v>
      </c>
      <c r="O102" s="29">
        <f t="shared" si="65"/>
        <v>206.70950000000002</v>
      </c>
      <c r="P102" s="29" t="str">
        <f t="shared" si="66"/>
        <v>Medicaid APG</v>
      </c>
      <c r="Q102" s="29">
        <f t="shared" si="67"/>
        <v>92.68</v>
      </c>
      <c r="R102" s="29" t="str">
        <f t="shared" si="68"/>
        <v>Medicaid APG</v>
      </c>
      <c r="S102" s="29">
        <f t="shared" si="69"/>
        <v>120.48400000000001</v>
      </c>
      <c r="T102" s="29">
        <f t="shared" si="58"/>
        <v>248.25</v>
      </c>
      <c r="U102" s="29">
        <f t="shared" si="70"/>
        <v>92.68</v>
      </c>
      <c r="V102" s="29">
        <f t="shared" si="71"/>
        <v>92.68</v>
      </c>
      <c r="W102" s="29">
        <f t="shared" si="72"/>
        <v>86.06</v>
      </c>
      <c r="X102" s="29" t="s">
        <v>53</v>
      </c>
      <c r="Y102" s="33">
        <f t="shared" si="55"/>
        <v>92.68</v>
      </c>
      <c r="Z102" s="29">
        <f t="shared" si="59"/>
        <v>235.01</v>
      </c>
      <c r="AA102" s="29">
        <f t="shared" si="73"/>
        <v>92.68</v>
      </c>
      <c r="AB102" s="33" t="str">
        <f t="shared" si="74"/>
        <v>Medicaid APG</v>
      </c>
      <c r="AC102" s="33">
        <f t="shared" si="75"/>
        <v>92.68</v>
      </c>
      <c r="AD102" s="33">
        <f t="shared" si="76"/>
        <v>215.15</v>
      </c>
      <c r="AE102" s="29" t="s">
        <v>53</v>
      </c>
      <c r="AF102" s="27">
        <f t="shared" si="77"/>
        <v>92.68</v>
      </c>
      <c r="AG102" s="29" t="s">
        <v>53</v>
      </c>
      <c r="AH102" s="34">
        <f t="shared" si="53"/>
        <v>272.156475</v>
      </c>
      <c r="AI102" s="28">
        <f t="shared" si="78"/>
        <v>272.156475</v>
      </c>
      <c r="AJ102" s="29">
        <f t="shared" si="79"/>
        <v>331</v>
      </c>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6"/>
      <c r="CL102" s="6"/>
      <c r="CM102" s="6"/>
      <c r="CN102" s="6"/>
      <c r="CO102" s="6"/>
      <c r="CP102" s="6"/>
      <c r="CQ102" s="6"/>
      <c r="CR102" s="6"/>
      <c r="CS102" s="6"/>
      <c r="CT102" s="6"/>
      <c r="CU102" s="6"/>
      <c r="CV102" s="6"/>
    </row>
    <row r="103" spans="1:100" s="7" customFormat="1" x14ac:dyDescent="0.25">
      <c r="A103" s="92"/>
      <c r="B103" s="31">
        <v>81491</v>
      </c>
      <c r="C103" s="31">
        <v>81491</v>
      </c>
      <c r="D103" s="26" t="s">
        <v>130</v>
      </c>
      <c r="E103" s="32" t="s">
        <v>149</v>
      </c>
      <c r="F103" s="12">
        <v>104</v>
      </c>
      <c r="G103" s="12">
        <f t="shared" si="60"/>
        <v>50.960000000000008</v>
      </c>
      <c r="H103" s="12">
        <f t="shared" si="61"/>
        <v>29.120000000000005</v>
      </c>
      <c r="I103" s="29">
        <f t="shared" si="62"/>
        <v>29.120000000000005</v>
      </c>
      <c r="J103" s="29">
        <f t="shared" si="56"/>
        <v>67.600000000000009</v>
      </c>
      <c r="K103" s="29">
        <f t="shared" si="54"/>
        <v>30.576000000000008</v>
      </c>
      <c r="L103" s="29">
        <f t="shared" si="57"/>
        <v>64.948000000000008</v>
      </c>
      <c r="M103" s="29">
        <f t="shared" si="63"/>
        <v>27.664000000000001</v>
      </c>
      <c r="N103" s="29">
        <f t="shared" si="64"/>
        <v>29.120000000000005</v>
      </c>
      <c r="O103" s="29">
        <f t="shared" si="65"/>
        <v>64.948000000000008</v>
      </c>
      <c r="P103" s="29" t="str">
        <f t="shared" si="66"/>
        <v>Medicaid APG</v>
      </c>
      <c r="Q103" s="29">
        <f t="shared" si="67"/>
        <v>29.120000000000005</v>
      </c>
      <c r="R103" s="29" t="str">
        <f t="shared" si="68"/>
        <v>Medicaid APG</v>
      </c>
      <c r="S103" s="29">
        <f t="shared" si="69"/>
        <v>37.856000000000009</v>
      </c>
      <c r="T103" s="29">
        <f t="shared" si="58"/>
        <v>78</v>
      </c>
      <c r="U103" s="29">
        <f t="shared" si="70"/>
        <v>29.120000000000005</v>
      </c>
      <c r="V103" s="29">
        <f t="shared" si="71"/>
        <v>29.120000000000005</v>
      </c>
      <c r="W103" s="29">
        <f t="shared" si="72"/>
        <v>27.04</v>
      </c>
      <c r="X103" s="29" t="s">
        <v>53</v>
      </c>
      <c r="Y103" s="33">
        <f t="shared" si="55"/>
        <v>29.120000000000005</v>
      </c>
      <c r="Z103" s="29">
        <f t="shared" si="59"/>
        <v>73.84</v>
      </c>
      <c r="AA103" s="29">
        <f t="shared" si="73"/>
        <v>29.120000000000005</v>
      </c>
      <c r="AB103" s="33" t="str">
        <f t="shared" si="74"/>
        <v>Medicaid APG</v>
      </c>
      <c r="AC103" s="33">
        <f t="shared" si="75"/>
        <v>29.120000000000005</v>
      </c>
      <c r="AD103" s="33">
        <f t="shared" si="76"/>
        <v>67.600000000000009</v>
      </c>
      <c r="AE103" s="29" t="s">
        <v>53</v>
      </c>
      <c r="AF103" s="27">
        <f t="shared" si="77"/>
        <v>29.120000000000005</v>
      </c>
      <c r="AG103" s="29" t="s">
        <v>53</v>
      </c>
      <c r="AH103" s="34">
        <f t="shared" si="53"/>
        <v>85.511399999999995</v>
      </c>
      <c r="AI103" s="28">
        <f t="shared" si="78"/>
        <v>85.511399999999995</v>
      </c>
      <c r="AJ103" s="29">
        <f t="shared" si="79"/>
        <v>104</v>
      </c>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6"/>
      <c r="CL103" s="6"/>
      <c r="CM103" s="6"/>
      <c r="CN103" s="6"/>
      <c r="CO103" s="6"/>
      <c r="CP103" s="6"/>
      <c r="CQ103" s="6"/>
      <c r="CR103" s="6"/>
      <c r="CS103" s="6"/>
      <c r="CT103" s="6"/>
      <c r="CU103" s="6"/>
      <c r="CV103" s="6"/>
    </row>
    <row r="104" spans="1:100" s="7" customFormat="1" x14ac:dyDescent="0.25">
      <c r="A104" s="92"/>
      <c r="B104" s="31">
        <v>81506</v>
      </c>
      <c r="C104" s="31">
        <v>81506</v>
      </c>
      <c r="D104" s="26" t="s">
        <v>130</v>
      </c>
      <c r="E104" s="32" t="s">
        <v>150</v>
      </c>
      <c r="F104" s="12">
        <v>534</v>
      </c>
      <c r="G104" s="12">
        <f t="shared" si="60"/>
        <v>261.66000000000003</v>
      </c>
      <c r="H104" s="12">
        <f t="shared" si="61"/>
        <v>149.52000000000001</v>
      </c>
      <c r="I104" s="29">
        <f t="shared" si="62"/>
        <v>149.52000000000001</v>
      </c>
      <c r="J104" s="29">
        <f t="shared" si="56"/>
        <v>347.1</v>
      </c>
      <c r="K104" s="29">
        <f t="shared" si="54"/>
        <v>156.99600000000001</v>
      </c>
      <c r="L104" s="29">
        <f t="shared" si="57"/>
        <v>333.483</v>
      </c>
      <c r="M104" s="29">
        <f t="shared" si="63"/>
        <v>142.04400000000001</v>
      </c>
      <c r="N104" s="29">
        <f t="shared" si="64"/>
        <v>149.52000000000001</v>
      </c>
      <c r="O104" s="29">
        <f t="shared" si="65"/>
        <v>333.483</v>
      </c>
      <c r="P104" s="29" t="str">
        <f t="shared" si="66"/>
        <v>Medicaid APG</v>
      </c>
      <c r="Q104" s="29">
        <f t="shared" si="67"/>
        <v>149.52000000000001</v>
      </c>
      <c r="R104" s="29" t="str">
        <f t="shared" si="68"/>
        <v>Medicaid APG</v>
      </c>
      <c r="S104" s="29">
        <f t="shared" si="69"/>
        <v>194.37600000000003</v>
      </c>
      <c r="T104" s="29">
        <f t="shared" si="58"/>
        <v>400.5</v>
      </c>
      <c r="U104" s="29">
        <f t="shared" si="70"/>
        <v>149.52000000000001</v>
      </c>
      <c r="V104" s="29">
        <f t="shared" si="71"/>
        <v>149.52000000000001</v>
      </c>
      <c r="W104" s="29">
        <f t="shared" si="72"/>
        <v>138.84</v>
      </c>
      <c r="X104" s="29" t="s">
        <v>53</v>
      </c>
      <c r="Y104" s="33">
        <f t="shared" si="55"/>
        <v>149.52000000000001</v>
      </c>
      <c r="Z104" s="29">
        <f t="shared" si="59"/>
        <v>379.14</v>
      </c>
      <c r="AA104" s="29">
        <f t="shared" si="73"/>
        <v>149.52000000000001</v>
      </c>
      <c r="AB104" s="33" t="str">
        <f t="shared" si="74"/>
        <v>Medicaid APG</v>
      </c>
      <c r="AC104" s="33">
        <f t="shared" si="75"/>
        <v>149.52000000000001</v>
      </c>
      <c r="AD104" s="33">
        <f t="shared" si="76"/>
        <v>347.1</v>
      </c>
      <c r="AE104" s="29" t="s">
        <v>53</v>
      </c>
      <c r="AF104" s="27">
        <f t="shared" si="77"/>
        <v>149.52000000000001</v>
      </c>
      <c r="AG104" s="29" t="s">
        <v>53</v>
      </c>
      <c r="AH104" s="34">
        <f t="shared" si="53"/>
        <v>439.06815</v>
      </c>
      <c r="AI104" s="28">
        <f t="shared" si="78"/>
        <v>439.06815</v>
      </c>
      <c r="AJ104" s="29">
        <f t="shared" si="79"/>
        <v>534</v>
      </c>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6"/>
      <c r="CL104" s="6"/>
      <c r="CM104" s="6"/>
      <c r="CN104" s="6"/>
      <c r="CO104" s="6"/>
      <c r="CP104" s="6"/>
      <c r="CQ104" s="6"/>
      <c r="CR104" s="6"/>
      <c r="CS104" s="6"/>
      <c r="CT104" s="6"/>
      <c r="CU104" s="6"/>
      <c r="CV104" s="6"/>
    </row>
    <row r="105" spans="1:100" s="7" customFormat="1" x14ac:dyDescent="0.25">
      <c r="A105" s="92"/>
      <c r="B105" s="31">
        <v>81971</v>
      </c>
      <c r="C105" s="31">
        <v>81971</v>
      </c>
      <c r="D105" s="26" t="s">
        <v>130</v>
      </c>
      <c r="E105" s="32" t="s">
        <v>151</v>
      </c>
      <c r="F105" s="12">
        <v>122</v>
      </c>
      <c r="G105" s="12">
        <f t="shared" si="60"/>
        <v>59.780000000000008</v>
      </c>
      <c r="H105" s="12">
        <f t="shared" si="61"/>
        <v>34.160000000000004</v>
      </c>
      <c r="I105" s="29">
        <f t="shared" si="62"/>
        <v>34.160000000000004</v>
      </c>
      <c r="J105" s="29">
        <f t="shared" si="56"/>
        <v>79.3</v>
      </c>
      <c r="K105" s="29">
        <f t="shared" si="54"/>
        <v>35.868000000000002</v>
      </c>
      <c r="L105" s="29">
        <f t="shared" si="57"/>
        <v>76.189000000000007</v>
      </c>
      <c r="M105" s="29">
        <f t="shared" si="63"/>
        <v>32.452000000000005</v>
      </c>
      <c r="N105" s="29">
        <f t="shared" si="64"/>
        <v>34.160000000000004</v>
      </c>
      <c r="O105" s="29">
        <f t="shared" si="65"/>
        <v>76.189000000000007</v>
      </c>
      <c r="P105" s="29" t="str">
        <f t="shared" si="66"/>
        <v>Medicaid APG</v>
      </c>
      <c r="Q105" s="29">
        <f t="shared" si="67"/>
        <v>34.160000000000004</v>
      </c>
      <c r="R105" s="29" t="str">
        <f t="shared" si="68"/>
        <v>Medicaid APG</v>
      </c>
      <c r="S105" s="29">
        <f t="shared" si="69"/>
        <v>44.408000000000008</v>
      </c>
      <c r="T105" s="29">
        <f t="shared" si="58"/>
        <v>91.5</v>
      </c>
      <c r="U105" s="29">
        <f t="shared" si="70"/>
        <v>34.160000000000004</v>
      </c>
      <c r="V105" s="29">
        <f t="shared" si="71"/>
        <v>34.160000000000004</v>
      </c>
      <c r="W105" s="29">
        <f t="shared" si="72"/>
        <v>31.720000000000002</v>
      </c>
      <c r="X105" s="29" t="s">
        <v>53</v>
      </c>
      <c r="Y105" s="33">
        <f t="shared" si="55"/>
        <v>34.160000000000004</v>
      </c>
      <c r="Z105" s="29">
        <f t="shared" si="59"/>
        <v>86.61999999999999</v>
      </c>
      <c r="AA105" s="29">
        <f t="shared" si="73"/>
        <v>34.160000000000004</v>
      </c>
      <c r="AB105" s="33" t="str">
        <f t="shared" si="74"/>
        <v>Medicaid APG</v>
      </c>
      <c r="AC105" s="33">
        <f t="shared" si="75"/>
        <v>34.160000000000004</v>
      </c>
      <c r="AD105" s="33">
        <f t="shared" si="76"/>
        <v>79.3</v>
      </c>
      <c r="AE105" s="29" t="s">
        <v>53</v>
      </c>
      <c r="AF105" s="27">
        <f t="shared" si="77"/>
        <v>34.160000000000004</v>
      </c>
      <c r="AG105" s="29" t="s">
        <v>53</v>
      </c>
      <c r="AH105" s="34">
        <f t="shared" si="53"/>
        <v>100.31144999999999</v>
      </c>
      <c r="AI105" s="28">
        <f t="shared" si="78"/>
        <v>100.31144999999999</v>
      </c>
      <c r="AJ105" s="29">
        <f t="shared" si="79"/>
        <v>122</v>
      </c>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6"/>
      <c r="CL105" s="6"/>
      <c r="CM105" s="6"/>
      <c r="CN105" s="6"/>
      <c r="CO105" s="6"/>
      <c r="CP105" s="6"/>
      <c r="CQ105" s="6"/>
      <c r="CR105" s="6"/>
      <c r="CS105" s="6"/>
      <c r="CT105" s="6"/>
      <c r="CU105" s="6"/>
      <c r="CV105" s="6"/>
    </row>
    <row r="106" spans="1:100" s="7" customFormat="1" x14ac:dyDescent="0.25">
      <c r="A106" s="92"/>
      <c r="B106" s="31">
        <v>85054</v>
      </c>
      <c r="C106" s="31">
        <v>85054</v>
      </c>
      <c r="D106" s="26" t="s">
        <v>130</v>
      </c>
      <c r="E106" s="32" t="s">
        <v>152</v>
      </c>
      <c r="F106" s="12">
        <v>102</v>
      </c>
      <c r="G106" s="12">
        <f t="shared" si="60"/>
        <v>49.980000000000004</v>
      </c>
      <c r="H106" s="12">
        <f t="shared" si="61"/>
        <v>28.560000000000002</v>
      </c>
      <c r="I106" s="29">
        <f t="shared" si="62"/>
        <v>28.560000000000002</v>
      </c>
      <c r="J106" s="29">
        <f t="shared" si="56"/>
        <v>66.3</v>
      </c>
      <c r="K106" s="29">
        <f t="shared" si="54"/>
        <v>29.988000000000003</v>
      </c>
      <c r="L106" s="29">
        <f t="shared" si="57"/>
        <v>63.699000000000005</v>
      </c>
      <c r="M106" s="29">
        <f t="shared" si="63"/>
        <v>27.132000000000001</v>
      </c>
      <c r="N106" s="29">
        <f t="shared" si="64"/>
        <v>28.560000000000002</v>
      </c>
      <c r="O106" s="29">
        <f t="shared" si="65"/>
        <v>63.699000000000005</v>
      </c>
      <c r="P106" s="29" t="str">
        <f t="shared" si="66"/>
        <v>Medicaid APG</v>
      </c>
      <c r="Q106" s="29">
        <f t="shared" si="67"/>
        <v>28.560000000000002</v>
      </c>
      <c r="R106" s="29" t="str">
        <f t="shared" si="68"/>
        <v>Medicaid APG</v>
      </c>
      <c r="S106" s="29">
        <f t="shared" si="69"/>
        <v>37.128000000000007</v>
      </c>
      <c r="T106" s="29">
        <f t="shared" si="58"/>
        <v>76.5</v>
      </c>
      <c r="U106" s="29">
        <f t="shared" si="70"/>
        <v>28.560000000000002</v>
      </c>
      <c r="V106" s="29">
        <f t="shared" si="71"/>
        <v>28.560000000000002</v>
      </c>
      <c r="W106" s="29">
        <f t="shared" si="72"/>
        <v>26.52</v>
      </c>
      <c r="X106" s="29" t="s">
        <v>53</v>
      </c>
      <c r="Y106" s="33">
        <f t="shared" si="55"/>
        <v>28.560000000000002</v>
      </c>
      <c r="Z106" s="29">
        <f t="shared" si="59"/>
        <v>72.42</v>
      </c>
      <c r="AA106" s="29">
        <f t="shared" si="73"/>
        <v>28.560000000000002</v>
      </c>
      <c r="AB106" s="33" t="str">
        <f t="shared" si="74"/>
        <v>Medicaid APG</v>
      </c>
      <c r="AC106" s="33">
        <f t="shared" si="75"/>
        <v>28.560000000000002</v>
      </c>
      <c r="AD106" s="33">
        <f t="shared" si="76"/>
        <v>66.3</v>
      </c>
      <c r="AE106" s="29" t="s">
        <v>53</v>
      </c>
      <c r="AF106" s="27">
        <f t="shared" si="77"/>
        <v>28.560000000000002</v>
      </c>
      <c r="AG106" s="29" t="s">
        <v>53</v>
      </c>
      <c r="AH106" s="34">
        <f t="shared" si="53"/>
        <v>83.866950000000003</v>
      </c>
      <c r="AI106" s="28">
        <f t="shared" si="78"/>
        <v>83.866950000000003</v>
      </c>
      <c r="AJ106" s="29">
        <f t="shared" si="79"/>
        <v>102</v>
      </c>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6"/>
      <c r="CL106" s="6"/>
      <c r="CM106" s="6"/>
      <c r="CN106" s="6"/>
      <c r="CO106" s="6"/>
      <c r="CP106" s="6"/>
      <c r="CQ106" s="6"/>
      <c r="CR106" s="6"/>
      <c r="CS106" s="6"/>
      <c r="CT106" s="6"/>
      <c r="CU106" s="6"/>
      <c r="CV106" s="6"/>
    </row>
    <row r="107" spans="1:100" s="7" customFormat="1" x14ac:dyDescent="0.25">
      <c r="A107" s="92"/>
      <c r="B107" s="31">
        <v>90043</v>
      </c>
      <c r="C107" s="31">
        <v>90043</v>
      </c>
      <c r="D107" s="26" t="s">
        <v>130</v>
      </c>
      <c r="E107" s="32" t="s">
        <v>153</v>
      </c>
      <c r="F107" s="12">
        <v>30</v>
      </c>
      <c r="G107" s="12">
        <f t="shared" si="60"/>
        <v>14.700000000000001</v>
      </c>
      <c r="H107" s="12">
        <f t="shared" si="61"/>
        <v>8.4</v>
      </c>
      <c r="I107" s="29">
        <f t="shared" si="62"/>
        <v>8.4</v>
      </c>
      <c r="J107" s="29">
        <f t="shared" si="56"/>
        <v>19.5</v>
      </c>
      <c r="K107" s="29">
        <f t="shared" si="54"/>
        <v>8.82</v>
      </c>
      <c r="L107" s="29">
        <f t="shared" si="57"/>
        <v>18.735000000000003</v>
      </c>
      <c r="M107" s="29">
        <f t="shared" si="63"/>
        <v>7.9799999999999995</v>
      </c>
      <c r="N107" s="29">
        <f t="shared" si="64"/>
        <v>8.4</v>
      </c>
      <c r="O107" s="29">
        <f t="shared" si="65"/>
        <v>18.735000000000003</v>
      </c>
      <c r="P107" s="29" t="str">
        <f t="shared" si="66"/>
        <v>Medicaid APG</v>
      </c>
      <c r="Q107" s="29">
        <f t="shared" si="67"/>
        <v>8.4</v>
      </c>
      <c r="R107" s="29" t="str">
        <f t="shared" si="68"/>
        <v>Medicaid APG</v>
      </c>
      <c r="S107" s="29">
        <f t="shared" si="69"/>
        <v>10.920000000000002</v>
      </c>
      <c r="T107" s="29">
        <f t="shared" si="58"/>
        <v>22.5</v>
      </c>
      <c r="U107" s="29">
        <f t="shared" si="70"/>
        <v>8.4</v>
      </c>
      <c r="V107" s="29">
        <f t="shared" si="71"/>
        <v>8.4</v>
      </c>
      <c r="W107" s="29">
        <f t="shared" si="72"/>
        <v>7.8000000000000007</v>
      </c>
      <c r="X107" s="29" t="s">
        <v>53</v>
      </c>
      <c r="Y107" s="33">
        <f t="shared" si="55"/>
        <v>8.4</v>
      </c>
      <c r="Z107" s="29">
        <f t="shared" si="59"/>
        <v>21.299999999999997</v>
      </c>
      <c r="AA107" s="29">
        <f t="shared" si="73"/>
        <v>8.4</v>
      </c>
      <c r="AB107" s="33" t="str">
        <f t="shared" si="74"/>
        <v>Medicaid APG</v>
      </c>
      <c r="AC107" s="33">
        <f t="shared" si="75"/>
        <v>8.4</v>
      </c>
      <c r="AD107" s="33">
        <f t="shared" si="76"/>
        <v>19.5</v>
      </c>
      <c r="AE107" s="29" t="s">
        <v>53</v>
      </c>
      <c r="AF107" s="27">
        <f t="shared" si="77"/>
        <v>8.4</v>
      </c>
      <c r="AG107" s="29" t="s">
        <v>53</v>
      </c>
      <c r="AH107" s="34">
        <f t="shared" si="53"/>
        <v>24.66675</v>
      </c>
      <c r="AI107" s="28">
        <f t="shared" si="78"/>
        <v>24.66675</v>
      </c>
      <c r="AJ107" s="29">
        <f t="shared" si="79"/>
        <v>30</v>
      </c>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6"/>
      <c r="CL107" s="6"/>
      <c r="CM107" s="6"/>
      <c r="CN107" s="6"/>
      <c r="CO107" s="6"/>
      <c r="CP107" s="6"/>
      <c r="CQ107" s="6"/>
      <c r="CR107" s="6"/>
      <c r="CS107" s="6"/>
      <c r="CT107" s="6"/>
      <c r="CU107" s="6"/>
      <c r="CV107" s="6"/>
    </row>
    <row r="108" spans="1:100" s="7" customFormat="1" x14ac:dyDescent="0.25">
      <c r="A108" s="92"/>
      <c r="B108" s="31">
        <v>90044</v>
      </c>
      <c r="C108" s="31">
        <v>90044</v>
      </c>
      <c r="D108" s="26" t="s">
        <v>130</v>
      </c>
      <c r="E108" s="32" t="s">
        <v>154</v>
      </c>
      <c r="F108" s="12">
        <v>32</v>
      </c>
      <c r="G108" s="12">
        <f t="shared" si="60"/>
        <v>15.680000000000001</v>
      </c>
      <c r="H108" s="12">
        <f t="shared" si="61"/>
        <v>8.9600000000000009</v>
      </c>
      <c r="I108" s="29">
        <f t="shared" si="62"/>
        <v>8.9600000000000009</v>
      </c>
      <c r="J108" s="29">
        <f t="shared" si="56"/>
        <v>20.8</v>
      </c>
      <c r="K108" s="29">
        <f t="shared" si="54"/>
        <v>9.4080000000000013</v>
      </c>
      <c r="L108" s="29">
        <f t="shared" si="57"/>
        <v>19.984000000000002</v>
      </c>
      <c r="M108" s="29">
        <f t="shared" si="63"/>
        <v>8.5120000000000005</v>
      </c>
      <c r="N108" s="29">
        <f t="shared" si="64"/>
        <v>8.9600000000000009</v>
      </c>
      <c r="O108" s="29">
        <f t="shared" si="65"/>
        <v>19.984000000000002</v>
      </c>
      <c r="P108" s="29" t="str">
        <f t="shared" si="66"/>
        <v>Medicaid APG</v>
      </c>
      <c r="Q108" s="29">
        <f t="shared" si="67"/>
        <v>8.9600000000000009</v>
      </c>
      <c r="R108" s="29" t="str">
        <f t="shared" si="68"/>
        <v>Medicaid APG</v>
      </c>
      <c r="S108" s="29">
        <f t="shared" si="69"/>
        <v>11.648000000000001</v>
      </c>
      <c r="T108" s="29">
        <f t="shared" si="58"/>
        <v>24</v>
      </c>
      <c r="U108" s="29">
        <f t="shared" si="70"/>
        <v>8.9600000000000009</v>
      </c>
      <c r="V108" s="29">
        <f t="shared" si="71"/>
        <v>8.9600000000000009</v>
      </c>
      <c r="W108" s="29">
        <f t="shared" si="72"/>
        <v>8.32</v>
      </c>
      <c r="X108" s="29" t="s">
        <v>53</v>
      </c>
      <c r="Y108" s="33">
        <f t="shared" si="55"/>
        <v>8.9600000000000009</v>
      </c>
      <c r="Z108" s="29">
        <f t="shared" si="59"/>
        <v>22.72</v>
      </c>
      <c r="AA108" s="29">
        <f t="shared" si="73"/>
        <v>8.9600000000000009</v>
      </c>
      <c r="AB108" s="33" t="str">
        <f t="shared" si="74"/>
        <v>Medicaid APG</v>
      </c>
      <c r="AC108" s="33">
        <f t="shared" si="75"/>
        <v>8.9600000000000009</v>
      </c>
      <c r="AD108" s="33">
        <f t="shared" si="76"/>
        <v>20.8</v>
      </c>
      <c r="AE108" s="29" t="s">
        <v>53</v>
      </c>
      <c r="AF108" s="27">
        <f t="shared" si="77"/>
        <v>8.9600000000000009</v>
      </c>
      <c r="AG108" s="29" t="s">
        <v>53</v>
      </c>
      <c r="AH108" s="34">
        <f t="shared" si="53"/>
        <v>26.311199999999999</v>
      </c>
      <c r="AI108" s="28">
        <f t="shared" si="78"/>
        <v>26.311199999999999</v>
      </c>
      <c r="AJ108" s="29">
        <f t="shared" si="79"/>
        <v>32</v>
      </c>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6"/>
      <c r="CL108" s="6"/>
      <c r="CM108" s="6"/>
      <c r="CN108" s="6"/>
      <c r="CO108" s="6"/>
      <c r="CP108" s="6"/>
      <c r="CQ108" s="6"/>
      <c r="CR108" s="6"/>
      <c r="CS108" s="6"/>
      <c r="CT108" s="6"/>
      <c r="CU108" s="6"/>
      <c r="CV108" s="6"/>
    </row>
    <row r="109" spans="1:100" s="7" customFormat="1" x14ac:dyDescent="0.25">
      <c r="A109" s="92"/>
      <c r="B109" s="31">
        <v>90045</v>
      </c>
      <c r="C109" s="31">
        <v>90045</v>
      </c>
      <c r="D109" s="26" t="s">
        <v>130</v>
      </c>
      <c r="E109" s="32" t="s">
        <v>155</v>
      </c>
      <c r="F109" s="12">
        <v>29</v>
      </c>
      <c r="G109" s="12">
        <f t="shared" si="60"/>
        <v>14.21</v>
      </c>
      <c r="H109" s="12">
        <f t="shared" si="61"/>
        <v>8.120000000000001</v>
      </c>
      <c r="I109" s="29">
        <f t="shared" si="62"/>
        <v>8.120000000000001</v>
      </c>
      <c r="J109" s="29">
        <f t="shared" si="56"/>
        <v>18.850000000000001</v>
      </c>
      <c r="K109" s="29">
        <f t="shared" si="54"/>
        <v>8.5260000000000016</v>
      </c>
      <c r="L109" s="29">
        <f t="shared" si="57"/>
        <v>18.110500000000002</v>
      </c>
      <c r="M109" s="29">
        <f t="shared" si="63"/>
        <v>7.7140000000000004</v>
      </c>
      <c r="N109" s="29">
        <f t="shared" si="64"/>
        <v>8.120000000000001</v>
      </c>
      <c r="O109" s="29">
        <f t="shared" si="65"/>
        <v>18.110500000000002</v>
      </c>
      <c r="P109" s="29" t="str">
        <f t="shared" si="66"/>
        <v>Medicaid APG</v>
      </c>
      <c r="Q109" s="29">
        <f t="shared" si="67"/>
        <v>8.120000000000001</v>
      </c>
      <c r="R109" s="29" t="str">
        <f t="shared" si="68"/>
        <v>Medicaid APG</v>
      </c>
      <c r="S109" s="29">
        <f t="shared" si="69"/>
        <v>10.556000000000001</v>
      </c>
      <c r="T109" s="29">
        <f t="shared" si="58"/>
        <v>21.75</v>
      </c>
      <c r="U109" s="29">
        <f t="shared" si="70"/>
        <v>8.120000000000001</v>
      </c>
      <c r="V109" s="29">
        <f t="shared" si="71"/>
        <v>8.120000000000001</v>
      </c>
      <c r="W109" s="29">
        <f t="shared" si="72"/>
        <v>7.54</v>
      </c>
      <c r="X109" s="29" t="s">
        <v>53</v>
      </c>
      <c r="Y109" s="33">
        <f t="shared" si="55"/>
        <v>8.120000000000001</v>
      </c>
      <c r="Z109" s="29">
        <f t="shared" si="59"/>
        <v>20.59</v>
      </c>
      <c r="AA109" s="29">
        <f t="shared" si="73"/>
        <v>8.120000000000001</v>
      </c>
      <c r="AB109" s="33" t="str">
        <f t="shared" si="74"/>
        <v>Medicaid APG</v>
      </c>
      <c r="AC109" s="33">
        <f t="shared" si="75"/>
        <v>8.120000000000001</v>
      </c>
      <c r="AD109" s="33">
        <f t="shared" si="76"/>
        <v>18.850000000000001</v>
      </c>
      <c r="AE109" s="29" t="s">
        <v>53</v>
      </c>
      <c r="AF109" s="27">
        <f t="shared" si="77"/>
        <v>8.120000000000001</v>
      </c>
      <c r="AG109" s="29" t="s">
        <v>53</v>
      </c>
      <c r="AH109" s="34">
        <f t="shared" si="53"/>
        <v>23.844525000000001</v>
      </c>
      <c r="AI109" s="28">
        <f t="shared" si="78"/>
        <v>23.844525000000001</v>
      </c>
      <c r="AJ109" s="29">
        <f t="shared" si="79"/>
        <v>29</v>
      </c>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6"/>
      <c r="CL109" s="6"/>
      <c r="CM109" s="6"/>
      <c r="CN109" s="6"/>
      <c r="CO109" s="6"/>
      <c r="CP109" s="6"/>
      <c r="CQ109" s="6"/>
      <c r="CR109" s="6"/>
      <c r="CS109" s="6"/>
      <c r="CT109" s="6"/>
      <c r="CU109" s="6"/>
      <c r="CV109" s="6"/>
    </row>
    <row r="110" spans="1:100" s="7" customFormat="1" x14ac:dyDescent="0.25">
      <c r="A110" s="92"/>
      <c r="B110" s="31">
        <v>90175</v>
      </c>
      <c r="C110" s="31">
        <v>90175</v>
      </c>
      <c r="D110" s="26" t="s">
        <v>130</v>
      </c>
      <c r="E110" s="32" t="s">
        <v>156</v>
      </c>
      <c r="F110" s="12">
        <v>31</v>
      </c>
      <c r="G110" s="12">
        <f t="shared" si="60"/>
        <v>15.190000000000003</v>
      </c>
      <c r="H110" s="12">
        <f t="shared" si="61"/>
        <v>8.6800000000000015</v>
      </c>
      <c r="I110" s="29">
        <f t="shared" si="62"/>
        <v>8.6800000000000015</v>
      </c>
      <c r="J110" s="29">
        <f t="shared" si="56"/>
        <v>20.150000000000002</v>
      </c>
      <c r="K110" s="29">
        <f t="shared" si="54"/>
        <v>9.1140000000000025</v>
      </c>
      <c r="L110" s="29">
        <f t="shared" si="57"/>
        <v>19.359500000000001</v>
      </c>
      <c r="M110" s="29">
        <f t="shared" si="63"/>
        <v>8.2460000000000004</v>
      </c>
      <c r="N110" s="29">
        <f t="shared" si="64"/>
        <v>8.6800000000000015</v>
      </c>
      <c r="O110" s="29">
        <f t="shared" si="65"/>
        <v>19.359500000000001</v>
      </c>
      <c r="P110" s="29" t="str">
        <f t="shared" si="66"/>
        <v>Medicaid APG</v>
      </c>
      <c r="Q110" s="29">
        <f t="shared" si="67"/>
        <v>8.6800000000000015</v>
      </c>
      <c r="R110" s="29" t="str">
        <f t="shared" si="68"/>
        <v>Medicaid APG</v>
      </c>
      <c r="S110" s="29">
        <f t="shared" si="69"/>
        <v>11.284000000000002</v>
      </c>
      <c r="T110" s="29">
        <f t="shared" si="58"/>
        <v>23.25</v>
      </c>
      <c r="U110" s="29">
        <f t="shared" si="70"/>
        <v>8.6800000000000015</v>
      </c>
      <c r="V110" s="29">
        <f t="shared" si="71"/>
        <v>8.6800000000000015</v>
      </c>
      <c r="W110" s="29">
        <f t="shared" si="72"/>
        <v>8.06</v>
      </c>
      <c r="X110" s="29" t="s">
        <v>53</v>
      </c>
      <c r="Y110" s="33">
        <f t="shared" si="55"/>
        <v>8.6800000000000015</v>
      </c>
      <c r="Z110" s="29">
        <f t="shared" si="59"/>
        <v>22.009999999999998</v>
      </c>
      <c r="AA110" s="29">
        <f t="shared" si="73"/>
        <v>8.6800000000000015</v>
      </c>
      <c r="AB110" s="33" t="str">
        <f t="shared" si="74"/>
        <v>Medicaid APG</v>
      </c>
      <c r="AC110" s="33">
        <f t="shared" si="75"/>
        <v>8.6800000000000015</v>
      </c>
      <c r="AD110" s="33">
        <f t="shared" si="76"/>
        <v>20.150000000000002</v>
      </c>
      <c r="AE110" s="29" t="s">
        <v>53</v>
      </c>
      <c r="AF110" s="27">
        <f t="shared" si="77"/>
        <v>8.6800000000000015</v>
      </c>
      <c r="AG110" s="29" t="s">
        <v>53</v>
      </c>
      <c r="AH110" s="34">
        <f t="shared" si="53"/>
        <v>25.488975</v>
      </c>
      <c r="AI110" s="28">
        <f t="shared" si="78"/>
        <v>25.488975</v>
      </c>
      <c r="AJ110" s="29">
        <f t="shared" si="79"/>
        <v>31</v>
      </c>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6"/>
      <c r="CL110" s="6"/>
      <c r="CM110" s="6"/>
      <c r="CN110" s="6"/>
      <c r="CO110" s="6"/>
      <c r="CP110" s="6"/>
      <c r="CQ110" s="6"/>
      <c r="CR110" s="6"/>
      <c r="CS110" s="6"/>
      <c r="CT110" s="6"/>
      <c r="CU110" s="6"/>
      <c r="CV110" s="6"/>
    </row>
    <row r="111" spans="1:100" s="7" customFormat="1" x14ac:dyDescent="0.25">
      <c r="A111" s="92"/>
      <c r="B111" s="99">
        <v>90278</v>
      </c>
      <c r="C111" s="31">
        <v>87631</v>
      </c>
      <c r="D111" s="97" t="s">
        <v>408</v>
      </c>
      <c r="E111" s="96" t="s">
        <v>405</v>
      </c>
      <c r="F111" s="12">
        <v>166</v>
      </c>
      <c r="G111" s="12">
        <f>I111*1.75</f>
        <v>81.34</v>
      </c>
      <c r="H111" s="12">
        <f>I111</f>
        <v>46.480000000000004</v>
      </c>
      <c r="I111" s="29">
        <f>Y111</f>
        <v>46.480000000000004</v>
      </c>
      <c r="J111" s="29">
        <f>F111*0.65</f>
        <v>107.9</v>
      </c>
      <c r="K111" s="29">
        <f t="shared" si="54"/>
        <v>48.804000000000009</v>
      </c>
      <c r="L111" s="29">
        <f>F111*0.6245</f>
        <v>103.66700000000002</v>
      </c>
      <c r="M111" s="29">
        <f>Y111*0.95</f>
        <v>44.155999999999999</v>
      </c>
      <c r="N111" s="29">
        <f>Y111</f>
        <v>46.480000000000004</v>
      </c>
      <c r="O111" s="29">
        <f>L111</f>
        <v>103.66700000000002</v>
      </c>
      <c r="P111" s="29">
        <f t="shared" si="66"/>
        <v>97.27</v>
      </c>
      <c r="Q111" s="29">
        <f>Y111</f>
        <v>46.480000000000004</v>
      </c>
      <c r="R111" s="29">
        <f t="shared" si="68"/>
        <v>97.27</v>
      </c>
      <c r="S111" s="29">
        <f>Y111*1.3</f>
        <v>60.424000000000007</v>
      </c>
      <c r="T111" s="29">
        <f>F111*0.75</f>
        <v>124.5</v>
      </c>
      <c r="U111" s="29">
        <f>Y111</f>
        <v>46.480000000000004</v>
      </c>
      <c r="V111" s="29">
        <f>Y111</f>
        <v>46.480000000000004</v>
      </c>
      <c r="W111" s="29">
        <f>F111*0.26</f>
        <v>43.160000000000004</v>
      </c>
      <c r="X111" s="29">
        <v>97.27</v>
      </c>
      <c r="Y111" s="33">
        <f t="shared" si="55"/>
        <v>46.480000000000004</v>
      </c>
      <c r="Z111" s="29">
        <f>F111*0.71</f>
        <v>117.86</v>
      </c>
      <c r="AA111" s="29">
        <f>Y111</f>
        <v>46.480000000000004</v>
      </c>
      <c r="AB111" s="33">
        <f t="shared" si="74"/>
        <v>97.27</v>
      </c>
      <c r="AC111" s="33">
        <f>Y111</f>
        <v>46.480000000000004</v>
      </c>
      <c r="AD111" s="33">
        <f>F111*0.65</f>
        <v>107.9</v>
      </c>
      <c r="AE111" s="29" t="s">
        <v>53</v>
      </c>
      <c r="AF111" s="27">
        <f>Y111</f>
        <v>46.480000000000004</v>
      </c>
      <c r="AG111" s="29" t="s">
        <v>53</v>
      </c>
      <c r="AH111" s="34">
        <f>((F111*0.75)*0.0963)+(F111*0.75)</f>
        <v>136.48935</v>
      </c>
      <c r="AI111" s="28">
        <f>((F111*0.75)*0.0963)+(F111*0.75)</f>
        <v>136.48935</v>
      </c>
      <c r="AJ111" s="29">
        <f>F111</f>
        <v>166</v>
      </c>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6"/>
      <c r="CL111" s="6"/>
      <c r="CM111" s="6"/>
      <c r="CN111" s="6"/>
      <c r="CO111" s="6"/>
      <c r="CP111" s="6"/>
      <c r="CQ111" s="6"/>
      <c r="CR111" s="6"/>
      <c r="CS111" s="6"/>
      <c r="CT111" s="6"/>
      <c r="CU111" s="6"/>
      <c r="CV111" s="6"/>
    </row>
    <row r="112" spans="1:100" s="7" customFormat="1" x14ac:dyDescent="0.25">
      <c r="A112" s="92"/>
      <c r="B112" s="99">
        <v>90279</v>
      </c>
      <c r="C112" s="31">
        <v>87631</v>
      </c>
      <c r="D112" s="97" t="s">
        <v>408</v>
      </c>
      <c r="E112" s="96" t="s">
        <v>406</v>
      </c>
      <c r="F112" s="12">
        <v>166</v>
      </c>
      <c r="G112" s="12">
        <f>I112*1.75</f>
        <v>81.34</v>
      </c>
      <c r="H112" s="12">
        <f>I112</f>
        <v>46.480000000000004</v>
      </c>
      <c r="I112" s="29">
        <f>Y112</f>
        <v>46.480000000000004</v>
      </c>
      <c r="J112" s="29">
        <f>F112*0.65</f>
        <v>107.9</v>
      </c>
      <c r="K112" s="29">
        <f t="shared" si="54"/>
        <v>48.804000000000009</v>
      </c>
      <c r="L112" s="29">
        <f>F112*0.6245</f>
        <v>103.66700000000002</v>
      </c>
      <c r="M112" s="29">
        <f>Y112*0.95</f>
        <v>44.155999999999999</v>
      </c>
      <c r="N112" s="29">
        <f>Y112</f>
        <v>46.480000000000004</v>
      </c>
      <c r="O112" s="29">
        <f>L112</f>
        <v>103.66700000000002</v>
      </c>
      <c r="P112" s="29">
        <f t="shared" si="66"/>
        <v>97.27</v>
      </c>
      <c r="Q112" s="29">
        <f>Y112</f>
        <v>46.480000000000004</v>
      </c>
      <c r="R112" s="29">
        <f t="shared" si="68"/>
        <v>97.27</v>
      </c>
      <c r="S112" s="29">
        <f>Y112*1.3</f>
        <v>60.424000000000007</v>
      </c>
      <c r="T112" s="29">
        <f>F112*0.75</f>
        <v>124.5</v>
      </c>
      <c r="U112" s="29">
        <f>Y112</f>
        <v>46.480000000000004</v>
      </c>
      <c r="V112" s="29">
        <f>Y112</f>
        <v>46.480000000000004</v>
      </c>
      <c r="W112" s="29">
        <f>F112*0.26</f>
        <v>43.160000000000004</v>
      </c>
      <c r="X112" s="29">
        <v>97.27</v>
      </c>
      <c r="Y112" s="33">
        <f t="shared" si="55"/>
        <v>46.480000000000004</v>
      </c>
      <c r="Z112" s="29">
        <f>F112*0.71</f>
        <v>117.86</v>
      </c>
      <c r="AA112" s="29">
        <f>Y112</f>
        <v>46.480000000000004</v>
      </c>
      <c r="AB112" s="33">
        <f t="shared" si="74"/>
        <v>97.27</v>
      </c>
      <c r="AC112" s="33">
        <f>Y112</f>
        <v>46.480000000000004</v>
      </c>
      <c r="AD112" s="33">
        <f>F112*0.65</f>
        <v>107.9</v>
      </c>
      <c r="AE112" s="29" t="s">
        <v>53</v>
      </c>
      <c r="AF112" s="27">
        <f>Y112</f>
        <v>46.480000000000004</v>
      </c>
      <c r="AG112" s="29" t="s">
        <v>53</v>
      </c>
      <c r="AH112" s="34">
        <f>((F112*0.75)*0.0963)+(F112*0.75)</f>
        <v>136.48935</v>
      </c>
      <c r="AI112" s="28">
        <f>((F112*0.75)*0.0963)+(F112*0.75)</f>
        <v>136.48935</v>
      </c>
      <c r="AJ112" s="29">
        <f>F112</f>
        <v>166</v>
      </c>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6"/>
      <c r="CL112" s="6"/>
      <c r="CM112" s="6"/>
      <c r="CN112" s="6"/>
      <c r="CO112" s="6"/>
      <c r="CP112" s="6"/>
      <c r="CQ112" s="6"/>
      <c r="CR112" s="6"/>
      <c r="CS112" s="6"/>
      <c r="CT112" s="6"/>
      <c r="CU112" s="6"/>
      <c r="CV112" s="6"/>
    </row>
    <row r="113" spans="1:100" s="7" customFormat="1" x14ac:dyDescent="0.25">
      <c r="A113" s="92"/>
      <c r="B113" s="31">
        <v>90176</v>
      </c>
      <c r="C113" s="31">
        <v>90176</v>
      </c>
      <c r="D113" s="26" t="s">
        <v>130</v>
      </c>
      <c r="E113" s="32" t="s">
        <v>157</v>
      </c>
      <c r="F113" s="12">
        <v>31</v>
      </c>
      <c r="G113" s="12">
        <f t="shared" si="60"/>
        <v>15.190000000000003</v>
      </c>
      <c r="H113" s="12">
        <f t="shared" si="61"/>
        <v>8.6800000000000015</v>
      </c>
      <c r="I113" s="29">
        <f t="shared" si="62"/>
        <v>8.6800000000000015</v>
      </c>
      <c r="J113" s="29">
        <f t="shared" si="56"/>
        <v>20.150000000000002</v>
      </c>
      <c r="K113" s="29">
        <f t="shared" si="54"/>
        <v>9.1140000000000025</v>
      </c>
      <c r="L113" s="29">
        <f t="shared" si="57"/>
        <v>19.359500000000001</v>
      </c>
      <c r="M113" s="29">
        <f t="shared" si="63"/>
        <v>8.2460000000000004</v>
      </c>
      <c r="N113" s="29">
        <f t="shared" si="64"/>
        <v>8.6800000000000015</v>
      </c>
      <c r="O113" s="29">
        <f t="shared" si="65"/>
        <v>19.359500000000001</v>
      </c>
      <c r="P113" s="29" t="str">
        <f t="shared" si="66"/>
        <v>Medicaid APG</v>
      </c>
      <c r="Q113" s="29">
        <f t="shared" si="67"/>
        <v>8.6800000000000015</v>
      </c>
      <c r="R113" s="29" t="str">
        <f t="shared" si="68"/>
        <v>Medicaid APG</v>
      </c>
      <c r="S113" s="29">
        <f t="shared" si="69"/>
        <v>11.284000000000002</v>
      </c>
      <c r="T113" s="29">
        <f t="shared" si="58"/>
        <v>23.25</v>
      </c>
      <c r="U113" s="29">
        <f t="shared" si="70"/>
        <v>8.6800000000000015</v>
      </c>
      <c r="V113" s="29">
        <f t="shared" si="71"/>
        <v>8.6800000000000015</v>
      </c>
      <c r="W113" s="29">
        <f t="shared" si="72"/>
        <v>8.06</v>
      </c>
      <c r="X113" s="29" t="s">
        <v>53</v>
      </c>
      <c r="Y113" s="33">
        <f t="shared" si="55"/>
        <v>8.6800000000000015</v>
      </c>
      <c r="Z113" s="29">
        <f t="shared" si="59"/>
        <v>22.009999999999998</v>
      </c>
      <c r="AA113" s="29">
        <f t="shared" si="73"/>
        <v>8.6800000000000015</v>
      </c>
      <c r="AB113" s="33" t="str">
        <f t="shared" si="74"/>
        <v>Medicaid APG</v>
      </c>
      <c r="AC113" s="33">
        <f t="shared" si="75"/>
        <v>8.6800000000000015</v>
      </c>
      <c r="AD113" s="33">
        <f t="shared" si="76"/>
        <v>20.150000000000002</v>
      </c>
      <c r="AE113" s="29" t="s">
        <v>53</v>
      </c>
      <c r="AF113" s="27">
        <f t="shared" si="77"/>
        <v>8.6800000000000015</v>
      </c>
      <c r="AG113" s="29" t="s">
        <v>53</v>
      </c>
      <c r="AH113" s="34">
        <f t="shared" si="53"/>
        <v>25.488975</v>
      </c>
      <c r="AI113" s="28">
        <f t="shared" si="78"/>
        <v>25.488975</v>
      </c>
      <c r="AJ113" s="29">
        <f t="shared" si="79"/>
        <v>31</v>
      </c>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6"/>
      <c r="CL113" s="6"/>
      <c r="CM113" s="6"/>
      <c r="CN113" s="6"/>
      <c r="CO113" s="6"/>
      <c r="CP113" s="6"/>
      <c r="CQ113" s="6"/>
      <c r="CR113" s="6"/>
      <c r="CS113" s="6"/>
      <c r="CT113" s="6"/>
      <c r="CU113" s="6"/>
      <c r="CV113" s="6"/>
    </row>
    <row r="114" spans="1:100" s="7" customFormat="1" x14ac:dyDescent="0.25">
      <c r="A114" s="92"/>
      <c r="B114" s="31">
        <v>80337</v>
      </c>
      <c r="C114" s="25">
        <v>81001</v>
      </c>
      <c r="D114" s="26" t="s">
        <v>158</v>
      </c>
      <c r="E114" s="32" t="s">
        <v>159</v>
      </c>
      <c r="F114" s="12">
        <v>63</v>
      </c>
      <c r="G114" s="12">
        <f t="shared" si="60"/>
        <v>30.87</v>
      </c>
      <c r="H114" s="12">
        <f t="shared" si="61"/>
        <v>17.64</v>
      </c>
      <c r="I114" s="29">
        <f t="shared" si="62"/>
        <v>17.64</v>
      </c>
      <c r="J114" s="29">
        <f t="shared" si="56"/>
        <v>40.950000000000003</v>
      </c>
      <c r="K114" s="29">
        <f t="shared" si="54"/>
        <v>18.522000000000002</v>
      </c>
      <c r="L114" s="29">
        <f t="shared" si="57"/>
        <v>39.343500000000006</v>
      </c>
      <c r="M114" s="29">
        <f t="shared" si="63"/>
        <v>16.757999999999999</v>
      </c>
      <c r="N114" s="29">
        <f t="shared" si="64"/>
        <v>17.64</v>
      </c>
      <c r="O114" s="29">
        <f t="shared" si="65"/>
        <v>39.343500000000006</v>
      </c>
      <c r="P114" s="29">
        <f>X114*1.05</f>
        <v>3.3285</v>
      </c>
      <c r="Q114" s="29">
        <f t="shared" si="67"/>
        <v>17.64</v>
      </c>
      <c r="R114" s="29">
        <f t="shared" si="68"/>
        <v>3.17</v>
      </c>
      <c r="S114" s="29">
        <f t="shared" si="69"/>
        <v>22.932000000000002</v>
      </c>
      <c r="T114" s="29">
        <f t="shared" si="58"/>
        <v>47.25</v>
      </c>
      <c r="U114" s="29">
        <f t="shared" si="70"/>
        <v>17.64</v>
      </c>
      <c r="V114" s="29">
        <f t="shared" si="71"/>
        <v>17.64</v>
      </c>
      <c r="W114" s="29">
        <f t="shared" si="72"/>
        <v>16.38</v>
      </c>
      <c r="X114" s="29">
        <v>3.17</v>
      </c>
      <c r="Y114" s="33">
        <f t="shared" si="55"/>
        <v>17.64</v>
      </c>
      <c r="Z114" s="29">
        <f t="shared" si="59"/>
        <v>44.73</v>
      </c>
      <c r="AA114" s="29">
        <f t="shared" si="73"/>
        <v>17.64</v>
      </c>
      <c r="AB114" s="33">
        <f t="shared" si="74"/>
        <v>3.17</v>
      </c>
      <c r="AC114" s="33">
        <f t="shared" si="75"/>
        <v>17.64</v>
      </c>
      <c r="AD114" s="33">
        <f t="shared" si="76"/>
        <v>40.950000000000003</v>
      </c>
      <c r="AE114" s="29" t="s">
        <v>53</v>
      </c>
      <c r="AF114" s="27">
        <f t="shared" si="77"/>
        <v>17.64</v>
      </c>
      <c r="AG114" s="29" t="s">
        <v>53</v>
      </c>
      <c r="AH114" s="34">
        <f t="shared" si="53"/>
        <v>51.800174999999996</v>
      </c>
      <c r="AI114" s="28">
        <f t="shared" si="78"/>
        <v>51.800174999999996</v>
      </c>
      <c r="AJ114" s="29">
        <f t="shared" si="79"/>
        <v>63</v>
      </c>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6"/>
      <c r="CL114" s="6"/>
      <c r="CM114" s="6"/>
      <c r="CN114" s="6"/>
      <c r="CO114" s="6"/>
      <c r="CP114" s="6"/>
      <c r="CQ114" s="6"/>
      <c r="CR114" s="6"/>
      <c r="CS114" s="6"/>
      <c r="CT114" s="6"/>
      <c r="CU114" s="6"/>
      <c r="CV114" s="6"/>
    </row>
    <row r="115" spans="1:100" s="7" customFormat="1" x14ac:dyDescent="0.25">
      <c r="A115" s="92"/>
      <c r="B115" s="31">
        <v>80338</v>
      </c>
      <c r="C115" s="25">
        <v>81003</v>
      </c>
      <c r="D115" s="26" t="s">
        <v>158</v>
      </c>
      <c r="E115" s="32" t="s">
        <v>160</v>
      </c>
      <c r="F115" s="12">
        <v>53</v>
      </c>
      <c r="G115" s="12">
        <f t="shared" si="60"/>
        <v>25.970000000000002</v>
      </c>
      <c r="H115" s="12">
        <f t="shared" si="61"/>
        <v>14.840000000000002</v>
      </c>
      <c r="I115" s="29">
        <f t="shared" si="62"/>
        <v>14.840000000000002</v>
      </c>
      <c r="J115" s="29">
        <f t="shared" si="56"/>
        <v>34.450000000000003</v>
      </c>
      <c r="K115" s="29">
        <f t="shared" si="54"/>
        <v>15.582000000000003</v>
      </c>
      <c r="L115" s="29">
        <f t="shared" si="57"/>
        <v>33.098500000000001</v>
      </c>
      <c r="M115" s="29">
        <f t="shared" si="63"/>
        <v>14.098000000000001</v>
      </c>
      <c r="N115" s="29">
        <f t="shared" si="64"/>
        <v>14.840000000000002</v>
      </c>
      <c r="O115" s="29">
        <f t="shared" si="65"/>
        <v>33.098500000000001</v>
      </c>
      <c r="P115" s="29" t="str">
        <f t="shared" si="66"/>
        <v>Medicaid APG</v>
      </c>
      <c r="Q115" s="29">
        <f t="shared" si="67"/>
        <v>14.840000000000002</v>
      </c>
      <c r="R115" s="29" t="str">
        <f t="shared" si="68"/>
        <v>Medicaid APG</v>
      </c>
      <c r="S115" s="29">
        <f t="shared" si="69"/>
        <v>19.292000000000002</v>
      </c>
      <c r="T115" s="29">
        <f t="shared" si="58"/>
        <v>39.75</v>
      </c>
      <c r="U115" s="29">
        <f t="shared" si="70"/>
        <v>14.840000000000002</v>
      </c>
      <c r="V115" s="29">
        <f t="shared" si="71"/>
        <v>14.840000000000002</v>
      </c>
      <c r="W115" s="29">
        <f t="shared" si="72"/>
        <v>13.780000000000001</v>
      </c>
      <c r="X115" s="29" t="s">
        <v>53</v>
      </c>
      <c r="Y115" s="33">
        <f t="shared" si="55"/>
        <v>14.840000000000002</v>
      </c>
      <c r="Z115" s="29">
        <f t="shared" si="59"/>
        <v>37.629999999999995</v>
      </c>
      <c r="AA115" s="29">
        <f t="shared" si="73"/>
        <v>14.840000000000002</v>
      </c>
      <c r="AB115" s="33" t="str">
        <f t="shared" si="74"/>
        <v>Medicaid APG</v>
      </c>
      <c r="AC115" s="33">
        <f t="shared" si="75"/>
        <v>14.840000000000002</v>
      </c>
      <c r="AD115" s="33">
        <f t="shared" si="76"/>
        <v>34.450000000000003</v>
      </c>
      <c r="AE115" s="29" t="s">
        <v>53</v>
      </c>
      <c r="AF115" s="27">
        <f t="shared" si="77"/>
        <v>14.840000000000002</v>
      </c>
      <c r="AG115" s="29" t="s">
        <v>53</v>
      </c>
      <c r="AH115" s="34">
        <f t="shared" ref="AH115:AH179" si="81">((F115*0.75)*0.0963)+(F115*0.75)</f>
        <v>43.577925</v>
      </c>
      <c r="AI115" s="28">
        <f t="shared" si="78"/>
        <v>43.577925</v>
      </c>
      <c r="AJ115" s="29">
        <f t="shared" si="79"/>
        <v>53</v>
      </c>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6"/>
      <c r="CL115" s="6"/>
      <c r="CM115" s="6"/>
      <c r="CN115" s="6"/>
      <c r="CO115" s="6"/>
      <c r="CP115" s="6"/>
      <c r="CQ115" s="6"/>
      <c r="CR115" s="6"/>
      <c r="CS115" s="6"/>
      <c r="CT115" s="6"/>
      <c r="CU115" s="6"/>
      <c r="CV115" s="6"/>
    </row>
    <row r="116" spans="1:100" s="7" customFormat="1" x14ac:dyDescent="0.25">
      <c r="A116" s="92"/>
      <c r="B116" s="31">
        <v>80479</v>
      </c>
      <c r="C116" s="31">
        <v>80479</v>
      </c>
      <c r="D116" s="26" t="s">
        <v>158</v>
      </c>
      <c r="E116" s="32" t="s">
        <v>161</v>
      </c>
      <c r="F116" s="12">
        <v>97</v>
      </c>
      <c r="G116" s="12">
        <f t="shared" si="60"/>
        <v>47.530000000000008</v>
      </c>
      <c r="H116" s="12">
        <f t="shared" si="61"/>
        <v>27.160000000000004</v>
      </c>
      <c r="I116" s="29">
        <f t="shared" si="62"/>
        <v>27.160000000000004</v>
      </c>
      <c r="J116" s="29">
        <f t="shared" si="56"/>
        <v>63.050000000000004</v>
      </c>
      <c r="K116" s="29">
        <f t="shared" si="54"/>
        <v>28.518000000000004</v>
      </c>
      <c r="L116" s="29">
        <f t="shared" si="57"/>
        <v>60.576500000000003</v>
      </c>
      <c r="M116" s="29">
        <f t="shared" si="63"/>
        <v>25.802000000000003</v>
      </c>
      <c r="N116" s="29">
        <f t="shared" si="64"/>
        <v>27.160000000000004</v>
      </c>
      <c r="O116" s="29">
        <f t="shared" si="65"/>
        <v>60.576500000000003</v>
      </c>
      <c r="P116" s="29" t="str">
        <f t="shared" si="66"/>
        <v>Medicaid APG</v>
      </c>
      <c r="Q116" s="29">
        <f t="shared" si="67"/>
        <v>27.160000000000004</v>
      </c>
      <c r="R116" s="29" t="str">
        <f t="shared" si="68"/>
        <v>Medicaid APG</v>
      </c>
      <c r="S116" s="29">
        <f t="shared" si="69"/>
        <v>35.308000000000007</v>
      </c>
      <c r="T116" s="29">
        <f t="shared" si="58"/>
        <v>72.75</v>
      </c>
      <c r="U116" s="29">
        <f t="shared" si="70"/>
        <v>27.160000000000004</v>
      </c>
      <c r="V116" s="29">
        <f t="shared" si="71"/>
        <v>27.160000000000004</v>
      </c>
      <c r="W116" s="29">
        <f t="shared" si="72"/>
        <v>25.220000000000002</v>
      </c>
      <c r="X116" s="29" t="s">
        <v>53</v>
      </c>
      <c r="Y116" s="33">
        <f t="shared" si="55"/>
        <v>27.160000000000004</v>
      </c>
      <c r="Z116" s="29">
        <f t="shared" si="59"/>
        <v>68.86999999999999</v>
      </c>
      <c r="AA116" s="29">
        <f t="shared" si="73"/>
        <v>27.160000000000004</v>
      </c>
      <c r="AB116" s="33" t="str">
        <f t="shared" si="74"/>
        <v>Medicaid APG</v>
      </c>
      <c r="AC116" s="33">
        <f t="shared" si="75"/>
        <v>27.160000000000004</v>
      </c>
      <c r="AD116" s="33">
        <f t="shared" si="76"/>
        <v>63.050000000000004</v>
      </c>
      <c r="AE116" s="29" t="s">
        <v>53</v>
      </c>
      <c r="AF116" s="27">
        <f t="shared" si="77"/>
        <v>27.160000000000004</v>
      </c>
      <c r="AG116" s="29" t="s">
        <v>53</v>
      </c>
      <c r="AH116" s="34">
        <f t="shared" si="81"/>
        <v>79.755825000000002</v>
      </c>
      <c r="AI116" s="28">
        <f t="shared" si="78"/>
        <v>79.755825000000002</v>
      </c>
      <c r="AJ116" s="29">
        <f t="shared" si="79"/>
        <v>97</v>
      </c>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6"/>
      <c r="CL116" s="6"/>
      <c r="CM116" s="6"/>
      <c r="CN116" s="6"/>
      <c r="CO116" s="6"/>
      <c r="CP116" s="6"/>
      <c r="CQ116" s="6"/>
      <c r="CR116" s="6"/>
      <c r="CS116" s="6"/>
      <c r="CT116" s="6"/>
      <c r="CU116" s="6"/>
      <c r="CV116" s="6"/>
    </row>
    <row r="117" spans="1:100" s="7" customFormat="1" x14ac:dyDescent="0.25">
      <c r="A117" s="92"/>
      <c r="B117" s="31">
        <v>80515</v>
      </c>
      <c r="C117" s="31">
        <v>80515</v>
      </c>
      <c r="D117" s="26" t="s">
        <v>158</v>
      </c>
      <c r="E117" s="32" t="s">
        <v>162</v>
      </c>
      <c r="F117" s="12">
        <v>323</v>
      </c>
      <c r="G117" s="12">
        <f t="shared" si="60"/>
        <v>158.27000000000001</v>
      </c>
      <c r="H117" s="12">
        <f t="shared" si="61"/>
        <v>90.440000000000012</v>
      </c>
      <c r="I117" s="29">
        <f t="shared" si="62"/>
        <v>90.440000000000012</v>
      </c>
      <c r="J117" s="29">
        <f t="shared" si="56"/>
        <v>209.95000000000002</v>
      </c>
      <c r="K117" s="29">
        <f t="shared" si="54"/>
        <v>94.962000000000018</v>
      </c>
      <c r="L117" s="29">
        <f t="shared" si="57"/>
        <v>201.71350000000001</v>
      </c>
      <c r="M117" s="29">
        <f t="shared" si="63"/>
        <v>85.918000000000006</v>
      </c>
      <c r="N117" s="29">
        <f t="shared" si="64"/>
        <v>90.440000000000012</v>
      </c>
      <c r="O117" s="29">
        <f t="shared" si="65"/>
        <v>201.71350000000001</v>
      </c>
      <c r="P117" s="29" t="str">
        <f t="shared" si="66"/>
        <v>Medicaid APG</v>
      </c>
      <c r="Q117" s="29">
        <f t="shared" si="67"/>
        <v>90.440000000000012</v>
      </c>
      <c r="R117" s="29" t="str">
        <f t="shared" si="68"/>
        <v>Medicaid APG</v>
      </c>
      <c r="S117" s="29">
        <f t="shared" si="69"/>
        <v>117.57200000000002</v>
      </c>
      <c r="T117" s="29">
        <f t="shared" si="58"/>
        <v>242.25</v>
      </c>
      <c r="U117" s="29">
        <f t="shared" si="70"/>
        <v>90.440000000000012</v>
      </c>
      <c r="V117" s="29">
        <f t="shared" si="71"/>
        <v>90.440000000000012</v>
      </c>
      <c r="W117" s="29">
        <f t="shared" si="72"/>
        <v>83.98</v>
      </c>
      <c r="X117" s="29" t="s">
        <v>53</v>
      </c>
      <c r="Y117" s="33">
        <f t="shared" si="55"/>
        <v>90.440000000000012</v>
      </c>
      <c r="Z117" s="29">
        <f t="shared" si="59"/>
        <v>229.32999999999998</v>
      </c>
      <c r="AA117" s="29">
        <f t="shared" si="73"/>
        <v>90.440000000000012</v>
      </c>
      <c r="AB117" s="33" t="str">
        <f t="shared" si="74"/>
        <v>Medicaid APG</v>
      </c>
      <c r="AC117" s="33">
        <f t="shared" si="75"/>
        <v>90.440000000000012</v>
      </c>
      <c r="AD117" s="33">
        <f t="shared" si="76"/>
        <v>209.95000000000002</v>
      </c>
      <c r="AE117" s="29" t="s">
        <v>53</v>
      </c>
      <c r="AF117" s="27">
        <f t="shared" si="77"/>
        <v>90.440000000000012</v>
      </c>
      <c r="AG117" s="29" t="s">
        <v>53</v>
      </c>
      <c r="AH117" s="34">
        <f t="shared" si="81"/>
        <v>265.57867499999998</v>
      </c>
      <c r="AI117" s="28">
        <f t="shared" si="78"/>
        <v>265.57867499999998</v>
      </c>
      <c r="AJ117" s="29">
        <f t="shared" si="79"/>
        <v>323</v>
      </c>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6"/>
      <c r="CL117" s="6"/>
      <c r="CM117" s="6"/>
      <c r="CN117" s="6"/>
      <c r="CO117" s="6"/>
      <c r="CP117" s="6"/>
      <c r="CQ117" s="6"/>
      <c r="CR117" s="6"/>
      <c r="CS117" s="6"/>
      <c r="CT117" s="6"/>
      <c r="CU117" s="6"/>
      <c r="CV117" s="6"/>
    </row>
    <row r="118" spans="1:100" s="7" customFormat="1" x14ac:dyDescent="0.25">
      <c r="A118" s="92"/>
      <c r="B118" s="31">
        <v>80881</v>
      </c>
      <c r="C118" s="25">
        <v>81002</v>
      </c>
      <c r="D118" s="26" t="s">
        <v>158</v>
      </c>
      <c r="E118" s="32" t="s">
        <v>163</v>
      </c>
      <c r="F118" s="12">
        <v>39</v>
      </c>
      <c r="G118" s="12">
        <f t="shared" si="60"/>
        <v>19.110000000000003</v>
      </c>
      <c r="H118" s="12">
        <f t="shared" si="61"/>
        <v>10.920000000000002</v>
      </c>
      <c r="I118" s="29">
        <f t="shared" si="62"/>
        <v>10.920000000000002</v>
      </c>
      <c r="J118" s="29">
        <f t="shared" si="56"/>
        <v>25.35</v>
      </c>
      <c r="K118" s="29">
        <f t="shared" si="54"/>
        <v>11.466000000000003</v>
      </c>
      <c r="L118" s="29">
        <f t="shared" si="57"/>
        <v>24.355500000000003</v>
      </c>
      <c r="M118" s="29">
        <f t="shared" si="63"/>
        <v>10.374000000000001</v>
      </c>
      <c r="N118" s="29">
        <f t="shared" si="64"/>
        <v>10.920000000000002</v>
      </c>
      <c r="O118" s="29">
        <f t="shared" si="65"/>
        <v>24.355500000000003</v>
      </c>
      <c r="P118" s="29" t="str">
        <f t="shared" si="66"/>
        <v>NONCOVERED</v>
      </c>
      <c r="Q118" s="29">
        <f t="shared" si="67"/>
        <v>10.920000000000002</v>
      </c>
      <c r="R118" s="29" t="str">
        <f t="shared" si="68"/>
        <v>NONCOVERED</v>
      </c>
      <c r="S118" s="29">
        <f t="shared" si="69"/>
        <v>14.196000000000003</v>
      </c>
      <c r="T118" s="29">
        <f t="shared" si="58"/>
        <v>29.25</v>
      </c>
      <c r="U118" s="29">
        <f t="shared" si="70"/>
        <v>10.920000000000002</v>
      </c>
      <c r="V118" s="29">
        <f t="shared" si="71"/>
        <v>10.920000000000002</v>
      </c>
      <c r="W118" s="29">
        <f t="shared" si="72"/>
        <v>10.14</v>
      </c>
      <c r="X118" s="29" t="s">
        <v>56</v>
      </c>
      <c r="Y118" s="33">
        <f t="shared" si="55"/>
        <v>10.920000000000002</v>
      </c>
      <c r="Z118" s="29">
        <f t="shared" si="59"/>
        <v>27.689999999999998</v>
      </c>
      <c r="AA118" s="29">
        <f t="shared" si="73"/>
        <v>10.920000000000002</v>
      </c>
      <c r="AB118" s="33" t="str">
        <f t="shared" si="74"/>
        <v>NONCOVERED</v>
      </c>
      <c r="AC118" s="33">
        <f t="shared" si="75"/>
        <v>10.920000000000002</v>
      </c>
      <c r="AD118" s="33">
        <f t="shared" si="76"/>
        <v>25.35</v>
      </c>
      <c r="AE118" s="29" t="s">
        <v>53</v>
      </c>
      <c r="AF118" s="27">
        <f t="shared" si="77"/>
        <v>10.920000000000002</v>
      </c>
      <c r="AG118" s="29" t="s">
        <v>53</v>
      </c>
      <c r="AH118" s="34">
        <f t="shared" si="81"/>
        <v>32.066775</v>
      </c>
      <c r="AI118" s="28">
        <f t="shared" si="78"/>
        <v>32.066775</v>
      </c>
      <c r="AJ118" s="29">
        <f t="shared" si="79"/>
        <v>39</v>
      </c>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6"/>
      <c r="CL118" s="6"/>
      <c r="CM118" s="6"/>
      <c r="CN118" s="6"/>
      <c r="CO118" s="6"/>
      <c r="CP118" s="6"/>
      <c r="CQ118" s="6"/>
      <c r="CR118" s="6"/>
      <c r="CS118" s="6"/>
      <c r="CT118" s="6"/>
      <c r="CU118" s="6"/>
      <c r="CV118" s="6"/>
    </row>
    <row r="119" spans="1:100" s="7" customFormat="1" x14ac:dyDescent="0.25">
      <c r="A119" s="92"/>
      <c r="B119" s="31">
        <v>81002</v>
      </c>
      <c r="C119" s="31">
        <v>81002</v>
      </c>
      <c r="D119" s="26" t="s">
        <v>158</v>
      </c>
      <c r="E119" s="32" t="s">
        <v>164</v>
      </c>
      <c r="F119" s="12">
        <v>53</v>
      </c>
      <c r="G119" s="12">
        <f t="shared" si="60"/>
        <v>25.970000000000002</v>
      </c>
      <c r="H119" s="12">
        <f t="shared" si="61"/>
        <v>14.840000000000002</v>
      </c>
      <c r="I119" s="29">
        <f t="shared" si="62"/>
        <v>14.840000000000002</v>
      </c>
      <c r="J119" s="29">
        <f t="shared" si="56"/>
        <v>34.450000000000003</v>
      </c>
      <c r="K119" s="29">
        <f t="shared" si="54"/>
        <v>15.582000000000003</v>
      </c>
      <c r="L119" s="29">
        <f t="shared" si="57"/>
        <v>33.098500000000001</v>
      </c>
      <c r="M119" s="29">
        <f t="shared" si="63"/>
        <v>14.098000000000001</v>
      </c>
      <c r="N119" s="29">
        <f t="shared" si="64"/>
        <v>14.840000000000002</v>
      </c>
      <c r="O119" s="29">
        <f t="shared" si="65"/>
        <v>33.098500000000001</v>
      </c>
      <c r="P119" s="29">
        <f>X119*1.05</f>
        <v>2.121</v>
      </c>
      <c r="Q119" s="29">
        <f t="shared" si="67"/>
        <v>14.840000000000002</v>
      </c>
      <c r="R119" s="29">
        <f t="shared" si="68"/>
        <v>2.02</v>
      </c>
      <c r="S119" s="29">
        <f t="shared" si="69"/>
        <v>19.292000000000002</v>
      </c>
      <c r="T119" s="29">
        <f t="shared" si="58"/>
        <v>39.75</v>
      </c>
      <c r="U119" s="29">
        <f t="shared" si="70"/>
        <v>14.840000000000002</v>
      </c>
      <c r="V119" s="29">
        <f t="shared" si="71"/>
        <v>14.840000000000002</v>
      </c>
      <c r="W119" s="29">
        <f t="shared" si="72"/>
        <v>13.780000000000001</v>
      </c>
      <c r="X119" s="29">
        <v>2.02</v>
      </c>
      <c r="Y119" s="33">
        <f t="shared" si="55"/>
        <v>14.840000000000002</v>
      </c>
      <c r="Z119" s="29">
        <f t="shared" si="59"/>
        <v>37.629999999999995</v>
      </c>
      <c r="AA119" s="29">
        <f t="shared" si="73"/>
        <v>14.840000000000002</v>
      </c>
      <c r="AB119" s="33">
        <f t="shared" si="74"/>
        <v>2.02</v>
      </c>
      <c r="AC119" s="33">
        <f t="shared" si="75"/>
        <v>14.840000000000002</v>
      </c>
      <c r="AD119" s="33">
        <f t="shared" si="76"/>
        <v>34.450000000000003</v>
      </c>
      <c r="AE119" s="29" t="s">
        <v>53</v>
      </c>
      <c r="AF119" s="27">
        <f t="shared" si="77"/>
        <v>14.840000000000002</v>
      </c>
      <c r="AG119" s="29" t="s">
        <v>53</v>
      </c>
      <c r="AH119" s="34">
        <f t="shared" si="81"/>
        <v>43.577925</v>
      </c>
      <c r="AI119" s="28">
        <f t="shared" si="78"/>
        <v>43.577925</v>
      </c>
      <c r="AJ119" s="29">
        <f t="shared" si="79"/>
        <v>53</v>
      </c>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6"/>
      <c r="CL119" s="6"/>
      <c r="CM119" s="6"/>
      <c r="CN119" s="6"/>
      <c r="CO119" s="6"/>
      <c r="CP119" s="6"/>
      <c r="CQ119" s="6"/>
      <c r="CR119" s="6"/>
      <c r="CS119" s="6"/>
      <c r="CT119" s="6"/>
      <c r="CU119" s="6"/>
      <c r="CV119" s="6"/>
    </row>
    <row r="120" spans="1:100" s="7" customFormat="1" x14ac:dyDescent="0.25">
      <c r="A120" s="92"/>
      <c r="B120" s="31">
        <v>81005</v>
      </c>
      <c r="C120" s="25">
        <v>81000</v>
      </c>
      <c r="D120" s="26" t="s">
        <v>158</v>
      </c>
      <c r="E120" s="32" t="s">
        <v>165</v>
      </c>
      <c r="F120" s="12">
        <v>53</v>
      </c>
      <c r="G120" s="12">
        <f t="shared" si="60"/>
        <v>25.970000000000002</v>
      </c>
      <c r="H120" s="12">
        <f t="shared" si="61"/>
        <v>14.840000000000002</v>
      </c>
      <c r="I120" s="29">
        <f t="shared" si="62"/>
        <v>14.840000000000002</v>
      </c>
      <c r="J120" s="29">
        <f t="shared" si="56"/>
        <v>34.450000000000003</v>
      </c>
      <c r="K120" s="29">
        <f t="shared" si="54"/>
        <v>15.582000000000003</v>
      </c>
      <c r="L120" s="29">
        <f t="shared" si="57"/>
        <v>33.098500000000001</v>
      </c>
      <c r="M120" s="29">
        <f t="shared" si="63"/>
        <v>14.098000000000001</v>
      </c>
      <c r="N120" s="29">
        <f t="shared" si="64"/>
        <v>14.840000000000002</v>
      </c>
      <c r="O120" s="29">
        <f t="shared" si="65"/>
        <v>33.098500000000001</v>
      </c>
      <c r="P120" s="29" t="str">
        <f t="shared" si="66"/>
        <v>NONCOVERED</v>
      </c>
      <c r="Q120" s="29">
        <f t="shared" si="67"/>
        <v>14.840000000000002</v>
      </c>
      <c r="R120" s="29" t="str">
        <f t="shared" si="68"/>
        <v>NONCOVERED</v>
      </c>
      <c r="S120" s="29">
        <f t="shared" si="69"/>
        <v>19.292000000000002</v>
      </c>
      <c r="T120" s="29">
        <f t="shared" si="58"/>
        <v>39.75</v>
      </c>
      <c r="U120" s="29">
        <f t="shared" si="70"/>
        <v>14.840000000000002</v>
      </c>
      <c r="V120" s="29">
        <f t="shared" si="71"/>
        <v>14.840000000000002</v>
      </c>
      <c r="W120" s="29">
        <f t="shared" si="72"/>
        <v>13.780000000000001</v>
      </c>
      <c r="X120" s="29" t="s">
        <v>56</v>
      </c>
      <c r="Y120" s="33">
        <f t="shared" si="55"/>
        <v>14.840000000000002</v>
      </c>
      <c r="Z120" s="29">
        <f t="shared" si="59"/>
        <v>37.629999999999995</v>
      </c>
      <c r="AA120" s="29">
        <f t="shared" si="73"/>
        <v>14.840000000000002</v>
      </c>
      <c r="AB120" s="33" t="str">
        <f t="shared" si="74"/>
        <v>NONCOVERED</v>
      </c>
      <c r="AC120" s="33">
        <f t="shared" si="75"/>
        <v>14.840000000000002</v>
      </c>
      <c r="AD120" s="33">
        <f t="shared" si="76"/>
        <v>34.450000000000003</v>
      </c>
      <c r="AE120" s="29" t="s">
        <v>53</v>
      </c>
      <c r="AF120" s="27">
        <f t="shared" si="77"/>
        <v>14.840000000000002</v>
      </c>
      <c r="AG120" s="29" t="s">
        <v>53</v>
      </c>
      <c r="AH120" s="34">
        <f t="shared" si="81"/>
        <v>43.577925</v>
      </c>
      <c r="AI120" s="28">
        <f t="shared" si="78"/>
        <v>43.577925</v>
      </c>
      <c r="AJ120" s="29">
        <f t="shared" si="79"/>
        <v>53</v>
      </c>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6"/>
      <c r="CL120" s="6"/>
      <c r="CM120" s="6"/>
      <c r="CN120" s="6"/>
      <c r="CO120" s="6"/>
      <c r="CP120" s="6"/>
      <c r="CQ120" s="6"/>
      <c r="CR120" s="6"/>
      <c r="CS120" s="6"/>
      <c r="CT120" s="6"/>
      <c r="CU120" s="6"/>
      <c r="CV120" s="6"/>
    </row>
    <row r="121" spans="1:100" s="7" customFormat="1" x14ac:dyDescent="0.25">
      <c r="A121" s="92"/>
      <c r="B121" s="31">
        <v>81021</v>
      </c>
      <c r="C121" s="31">
        <v>81021</v>
      </c>
      <c r="D121" s="26" t="s">
        <v>158</v>
      </c>
      <c r="E121" s="32" t="s">
        <v>166</v>
      </c>
      <c r="F121" s="12">
        <v>842</v>
      </c>
      <c r="G121" s="12">
        <f t="shared" si="60"/>
        <v>412.58000000000004</v>
      </c>
      <c r="H121" s="12">
        <f t="shared" si="61"/>
        <v>235.76000000000002</v>
      </c>
      <c r="I121" s="29">
        <f t="shared" si="62"/>
        <v>235.76000000000002</v>
      </c>
      <c r="J121" s="29">
        <f t="shared" si="56"/>
        <v>547.30000000000007</v>
      </c>
      <c r="K121" s="29">
        <f t="shared" si="54"/>
        <v>247.54800000000003</v>
      </c>
      <c r="L121" s="29">
        <f t="shared" si="57"/>
        <v>525.82900000000006</v>
      </c>
      <c r="M121" s="29">
        <f t="shared" si="63"/>
        <v>223.97200000000001</v>
      </c>
      <c r="N121" s="29">
        <f t="shared" si="64"/>
        <v>235.76000000000002</v>
      </c>
      <c r="O121" s="29">
        <f t="shared" si="65"/>
        <v>525.82900000000006</v>
      </c>
      <c r="P121" s="29" t="str">
        <f t="shared" si="66"/>
        <v>Medicaid APG</v>
      </c>
      <c r="Q121" s="29">
        <f t="shared" si="67"/>
        <v>235.76000000000002</v>
      </c>
      <c r="R121" s="29" t="str">
        <f t="shared" si="68"/>
        <v>Medicaid APG</v>
      </c>
      <c r="S121" s="29">
        <f t="shared" si="69"/>
        <v>306.48800000000006</v>
      </c>
      <c r="T121" s="29">
        <f t="shared" si="58"/>
        <v>631.5</v>
      </c>
      <c r="U121" s="29">
        <f t="shared" si="70"/>
        <v>235.76000000000002</v>
      </c>
      <c r="V121" s="29">
        <f t="shared" si="71"/>
        <v>235.76000000000002</v>
      </c>
      <c r="W121" s="29">
        <f t="shared" si="72"/>
        <v>218.92000000000002</v>
      </c>
      <c r="X121" s="29" t="s">
        <v>53</v>
      </c>
      <c r="Y121" s="33">
        <f t="shared" si="55"/>
        <v>235.76000000000002</v>
      </c>
      <c r="Z121" s="29">
        <f t="shared" si="59"/>
        <v>597.81999999999994</v>
      </c>
      <c r="AA121" s="29">
        <f t="shared" si="73"/>
        <v>235.76000000000002</v>
      </c>
      <c r="AB121" s="33" t="str">
        <f t="shared" si="74"/>
        <v>Medicaid APG</v>
      </c>
      <c r="AC121" s="33">
        <f t="shared" si="75"/>
        <v>235.76000000000002</v>
      </c>
      <c r="AD121" s="33">
        <f t="shared" si="76"/>
        <v>547.30000000000007</v>
      </c>
      <c r="AE121" s="29" t="s">
        <v>53</v>
      </c>
      <c r="AF121" s="27">
        <f t="shared" si="77"/>
        <v>235.76000000000002</v>
      </c>
      <c r="AG121" s="29" t="s">
        <v>53</v>
      </c>
      <c r="AH121" s="34">
        <f t="shared" si="81"/>
        <v>692.31344999999999</v>
      </c>
      <c r="AI121" s="28">
        <f t="shared" si="78"/>
        <v>692.31344999999999</v>
      </c>
      <c r="AJ121" s="29">
        <f t="shared" si="79"/>
        <v>842</v>
      </c>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6"/>
      <c r="CL121" s="6"/>
      <c r="CM121" s="6"/>
      <c r="CN121" s="6"/>
      <c r="CO121" s="6"/>
      <c r="CP121" s="6"/>
      <c r="CQ121" s="6"/>
      <c r="CR121" s="6"/>
      <c r="CS121" s="6"/>
      <c r="CT121" s="6"/>
      <c r="CU121" s="6"/>
      <c r="CV121" s="6"/>
    </row>
    <row r="122" spans="1:100" s="7" customFormat="1" x14ac:dyDescent="0.25">
      <c r="A122" s="92"/>
      <c r="B122" s="31">
        <v>81436</v>
      </c>
      <c r="C122" s="31">
        <v>81436</v>
      </c>
      <c r="D122" s="26" t="s">
        <v>158</v>
      </c>
      <c r="E122" s="32" t="s">
        <v>167</v>
      </c>
      <c r="F122" s="12">
        <v>459</v>
      </c>
      <c r="G122" s="12">
        <f t="shared" si="60"/>
        <v>224.91000000000003</v>
      </c>
      <c r="H122" s="12">
        <f t="shared" si="61"/>
        <v>128.52000000000001</v>
      </c>
      <c r="I122" s="29">
        <f t="shared" si="62"/>
        <v>128.52000000000001</v>
      </c>
      <c r="J122" s="29">
        <f t="shared" si="56"/>
        <v>298.35000000000002</v>
      </c>
      <c r="K122" s="29">
        <f t="shared" si="54"/>
        <v>134.94600000000003</v>
      </c>
      <c r="L122" s="29">
        <f t="shared" si="57"/>
        <v>286.64550000000003</v>
      </c>
      <c r="M122" s="29">
        <f t="shared" si="63"/>
        <v>122.09400000000001</v>
      </c>
      <c r="N122" s="29">
        <f t="shared" si="64"/>
        <v>128.52000000000001</v>
      </c>
      <c r="O122" s="29">
        <f t="shared" si="65"/>
        <v>286.64550000000003</v>
      </c>
      <c r="P122" s="29" t="str">
        <f t="shared" si="66"/>
        <v>Medicaid APG</v>
      </c>
      <c r="Q122" s="29">
        <f t="shared" si="67"/>
        <v>128.52000000000001</v>
      </c>
      <c r="R122" s="29" t="str">
        <f t="shared" si="68"/>
        <v>Medicaid APG</v>
      </c>
      <c r="S122" s="29">
        <f t="shared" si="69"/>
        <v>167.07600000000002</v>
      </c>
      <c r="T122" s="29">
        <f t="shared" si="58"/>
        <v>344.25</v>
      </c>
      <c r="U122" s="29">
        <f t="shared" si="70"/>
        <v>128.52000000000001</v>
      </c>
      <c r="V122" s="29">
        <f t="shared" si="71"/>
        <v>128.52000000000001</v>
      </c>
      <c r="W122" s="29">
        <f t="shared" si="72"/>
        <v>119.34</v>
      </c>
      <c r="X122" s="29" t="s">
        <v>53</v>
      </c>
      <c r="Y122" s="33">
        <f t="shared" si="55"/>
        <v>128.52000000000001</v>
      </c>
      <c r="Z122" s="29">
        <f t="shared" si="59"/>
        <v>325.89</v>
      </c>
      <c r="AA122" s="29">
        <f t="shared" si="73"/>
        <v>128.52000000000001</v>
      </c>
      <c r="AB122" s="33" t="str">
        <f t="shared" si="74"/>
        <v>Medicaid APG</v>
      </c>
      <c r="AC122" s="33">
        <f t="shared" si="75"/>
        <v>128.52000000000001</v>
      </c>
      <c r="AD122" s="33">
        <f t="shared" si="76"/>
        <v>298.35000000000002</v>
      </c>
      <c r="AE122" s="29" t="s">
        <v>53</v>
      </c>
      <c r="AF122" s="27">
        <f t="shared" si="77"/>
        <v>128.52000000000001</v>
      </c>
      <c r="AG122" s="29" t="s">
        <v>53</v>
      </c>
      <c r="AH122" s="34">
        <f t="shared" si="81"/>
        <v>377.401275</v>
      </c>
      <c r="AI122" s="28">
        <f t="shared" si="78"/>
        <v>377.401275</v>
      </c>
      <c r="AJ122" s="29">
        <f t="shared" si="79"/>
        <v>459</v>
      </c>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6"/>
      <c r="CL122" s="6"/>
      <c r="CM122" s="6"/>
      <c r="CN122" s="6"/>
      <c r="CO122" s="6"/>
      <c r="CP122" s="6"/>
      <c r="CQ122" s="6"/>
      <c r="CR122" s="6"/>
      <c r="CS122" s="6"/>
      <c r="CT122" s="6"/>
      <c r="CU122" s="6"/>
      <c r="CV122" s="6"/>
    </row>
    <row r="123" spans="1:100" s="7" customFormat="1" x14ac:dyDescent="0.25">
      <c r="A123" s="92"/>
      <c r="B123" s="31">
        <v>81543</v>
      </c>
      <c r="C123" s="31">
        <v>81543</v>
      </c>
      <c r="D123" s="26" t="s">
        <v>158</v>
      </c>
      <c r="E123" s="32" t="s">
        <v>168</v>
      </c>
      <c r="F123" s="12">
        <v>102</v>
      </c>
      <c r="G123" s="12">
        <f t="shared" si="60"/>
        <v>49.980000000000004</v>
      </c>
      <c r="H123" s="12">
        <f t="shared" si="61"/>
        <v>28.560000000000002</v>
      </c>
      <c r="I123" s="29">
        <f t="shared" si="62"/>
        <v>28.560000000000002</v>
      </c>
      <c r="J123" s="29">
        <f t="shared" si="56"/>
        <v>66.3</v>
      </c>
      <c r="K123" s="29">
        <f t="shared" si="54"/>
        <v>29.988000000000003</v>
      </c>
      <c r="L123" s="29">
        <f t="shared" si="57"/>
        <v>63.699000000000005</v>
      </c>
      <c r="M123" s="29">
        <f t="shared" si="63"/>
        <v>27.132000000000001</v>
      </c>
      <c r="N123" s="29">
        <f t="shared" si="64"/>
        <v>28.560000000000002</v>
      </c>
      <c r="O123" s="29">
        <f t="shared" si="65"/>
        <v>63.699000000000005</v>
      </c>
      <c r="P123" s="29" t="str">
        <f t="shared" si="66"/>
        <v>Medicaid APG</v>
      </c>
      <c r="Q123" s="29">
        <f t="shared" si="67"/>
        <v>28.560000000000002</v>
      </c>
      <c r="R123" s="29" t="str">
        <f t="shared" si="68"/>
        <v>Medicaid APG</v>
      </c>
      <c r="S123" s="29">
        <f t="shared" si="69"/>
        <v>37.128000000000007</v>
      </c>
      <c r="T123" s="29">
        <f t="shared" si="58"/>
        <v>76.5</v>
      </c>
      <c r="U123" s="29">
        <f t="shared" si="70"/>
        <v>28.560000000000002</v>
      </c>
      <c r="V123" s="29">
        <f t="shared" si="71"/>
        <v>28.560000000000002</v>
      </c>
      <c r="W123" s="29">
        <f t="shared" si="72"/>
        <v>26.52</v>
      </c>
      <c r="X123" s="29" t="s">
        <v>53</v>
      </c>
      <c r="Y123" s="33">
        <f t="shared" si="55"/>
        <v>28.560000000000002</v>
      </c>
      <c r="Z123" s="29">
        <f t="shared" si="59"/>
        <v>72.42</v>
      </c>
      <c r="AA123" s="29">
        <f t="shared" si="73"/>
        <v>28.560000000000002</v>
      </c>
      <c r="AB123" s="33" t="str">
        <f t="shared" si="74"/>
        <v>Medicaid APG</v>
      </c>
      <c r="AC123" s="33">
        <f t="shared" si="75"/>
        <v>28.560000000000002</v>
      </c>
      <c r="AD123" s="33">
        <f t="shared" si="76"/>
        <v>66.3</v>
      </c>
      <c r="AE123" s="29" t="s">
        <v>53</v>
      </c>
      <c r="AF123" s="27">
        <f t="shared" si="77"/>
        <v>28.560000000000002</v>
      </c>
      <c r="AG123" s="29" t="s">
        <v>53</v>
      </c>
      <c r="AH123" s="34">
        <f t="shared" si="81"/>
        <v>83.866950000000003</v>
      </c>
      <c r="AI123" s="28">
        <f t="shared" si="78"/>
        <v>83.866950000000003</v>
      </c>
      <c r="AJ123" s="29">
        <f t="shared" si="79"/>
        <v>102</v>
      </c>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6"/>
      <c r="CL123" s="6"/>
      <c r="CM123" s="6"/>
      <c r="CN123" s="6"/>
      <c r="CO123" s="6"/>
      <c r="CP123" s="6"/>
      <c r="CQ123" s="6"/>
      <c r="CR123" s="6"/>
      <c r="CS123" s="6"/>
      <c r="CT123" s="6"/>
      <c r="CU123" s="6"/>
      <c r="CV123" s="6"/>
    </row>
    <row r="124" spans="1:100" s="7" customFormat="1" x14ac:dyDescent="0.25">
      <c r="A124" s="92"/>
      <c r="B124" s="31">
        <v>88140</v>
      </c>
      <c r="C124" s="31">
        <v>88140</v>
      </c>
      <c r="D124" s="26" t="s">
        <v>158</v>
      </c>
      <c r="E124" s="32" t="s">
        <v>169</v>
      </c>
      <c r="F124" s="12">
        <v>268</v>
      </c>
      <c r="G124" s="12">
        <f t="shared" si="60"/>
        <v>131.32000000000002</v>
      </c>
      <c r="H124" s="12">
        <f t="shared" si="61"/>
        <v>75.040000000000006</v>
      </c>
      <c r="I124" s="29">
        <f t="shared" si="62"/>
        <v>75.040000000000006</v>
      </c>
      <c r="J124" s="29">
        <f t="shared" si="56"/>
        <v>174.20000000000002</v>
      </c>
      <c r="K124" s="29">
        <f t="shared" si="54"/>
        <v>78.792000000000016</v>
      </c>
      <c r="L124" s="29">
        <f t="shared" si="57"/>
        <v>167.36600000000001</v>
      </c>
      <c r="M124" s="29">
        <f t="shared" si="63"/>
        <v>71.287999999999997</v>
      </c>
      <c r="N124" s="29">
        <f t="shared" si="64"/>
        <v>75.040000000000006</v>
      </c>
      <c r="O124" s="29">
        <f t="shared" si="65"/>
        <v>167.36600000000001</v>
      </c>
      <c r="P124" s="29" t="str">
        <f t="shared" si="66"/>
        <v>Medicaid APG</v>
      </c>
      <c r="Q124" s="29">
        <f t="shared" si="67"/>
        <v>75.040000000000006</v>
      </c>
      <c r="R124" s="29" t="str">
        <f t="shared" si="68"/>
        <v>Medicaid APG</v>
      </c>
      <c r="S124" s="29">
        <f t="shared" si="69"/>
        <v>97.552000000000007</v>
      </c>
      <c r="T124" s="29">
        <f t="shared" si="58"/>
        <v>201</v>
      </c>
      <c r="U124" s="29">
        <f t="shared" si="70"/>
        <v>75.040000000000006</v>
      </c>
      <c r="V124" s="29">
        <f t="shared" si="71"/>
        <v>75.040000000000006</v>
      </c>
      <c r="W124" s="29">
        <f t="shared" si="72"/>
        <v>69.680000000000007</v>
      </c>
      <c r="X124" s="29" t="s">
        <v>53</v>
      </c>
      <c r="Y124" s="33">
        <f t="shared" si="55"/>
        <v>75.040000000000006</v>
      </c>
      <c r="Z124" s="29">
        <f t="shared" si="59"/>
        <v>190.28</v>
      </c>
      <c r="AA124" s="29">
        <f t="shared" si="73"/>
        <v>75.040000000000006</v>
      </c>
      <c r="AB124" s="33" t="str">
        <f t="shared" si="74"/>
        <v>Medicaid APG</v>
      </c>
      <c r="AC124" s="33">
        <f t="shared" si="75"/>
        <v>75.040000000000006</v>
      </c>
      <c r="AD124" s="33">
        <f t="shared" si="76"/>
        <v>174.20000000000002</v>
      </c>
      <c r="AE124" s="29" t="s">
        <v>53</v>
      </c>
      <c r="AF124" s="27">
        <f t="shared" si="77"/>
        <v>75.040000000000006</v>
      </c>
      <c r="AG124" s="29" t="s">
        <v>53</v>
      </c>
      <c r="AH124" s="34">
        <f t="shared" si="81"/>
        <v>220.3563</v>
      </c>
      <c r="AI124" s="28">
        <f t="shared" si="78"/>
        <v>220.3563</v>
      </c>
      <c r="AJ124" s="29">
        <f t="shared" si="79"/>
        <v>268</v>
      </c>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6"/>
      <c r="CL124" s="6"/>
      <c r="CM124" s="6"/>
      <c r="CN124" s="6"/>
      <c r="CO124" s="6"/>
      <c r="CP124" s="6"/>
      <c r="CQ124" s="6"/>
      <c r="CR124" s="6"/>
      <c r="CS124" s="6"/>
      <c r="CT124" s="6"/>
      <c r="CU124" s="6"/>
      <c r="CV124" s="6"/>
    </row>
    <row r="125" spans="1:100" s="7" customFormat="1" x14ac:dyDescent="0.25">
      <c r="A125" s="92"/>
      <c r="B125" s="31">
        <v>88342</v>
      </c>
      <c r="C125" s="31">
        <v>88342</v>
      </c>
      <c r="D125" s="26" t="s">
        <v>158</v>
      </c>
      <c r="E125" s="32" t="s">
        <v>170</v>
      </c>
      <c r="F125" s="12">
        <v>157</v>
      </c>
      <c r="G125" s="12">
        <f t="shared" si="60"/>
        <v>76.930000000000007</v>
      </c>
      <c r="H125" s="12">
        <f t="shared" si="61"/>
        <v>43.96</v>
      </c>
      <c r="I125" s="29">
        <f t="shared" si="62"/>
        <v>43.96</v>
      </c>
      <c r="J125" s="29">
        <f t="shared" si="56"/>
        <v>102.05</v>
      </c>
      <c r="K125" s="29">
        <f t="shared" si="54"/>
        <v>46.158000000000001</v>
      </c>
      <c r="L125" s="29">
        <f t="shared" si="57"/>
        <v>98.046500000000009</v>
      </c>
      <c r="M125" s="29">
        <f t="shared" si="63"/>
        <v>41.762</v>
      </c>
      <c r="N125" s="29">
        <f t="shared" si="64"/>
        <v>43.96</v>
      </c>
      <c r="O125" s="29">
        <f t="shared" si="65"/>
        <v>98.046500000000009</v>
      </c>
      <c r="P125" s="29">
        <f>X125*1.05</f>
        <v>26.901000000000003</v>
      </c>
      <c r="Q125" s="29">
        <f t="shared" si="67"/>
        <v>43.96</v>
      </c>
      <c r="R125" s="29">
        <f t="shared" si="68"/>
        <v>25.62</v>
      </c>
      <c r="S125" s="29">
        <f t="shared" si="69"/>
        <v>57.148000000000003</v>
      </c>
      <c r="T125" s="29">
        <f t="shared" si="58"/>
        <v>117.75</v>
      </c>
      <c r="U125" s="29">
        <f t="shared" si="70"/>
        <v>43.96</v>
      </c>
      <c r="V125" s="29">
        <f t="shared" si="71"/>
        <v>43.96</v>
      </c>
      <c r="W125" s="29">
        <f t="shared" si="72"/>
        <v>40.82</v>
      </c>
      <c r="X125" s="29">
        <v>25.62</v>
      </c>
      <c r="Y125" s="33">
        <f t="shared" si="55"/>
        <v>43.96</v>
      </c>
      <c r="Z125" s="29">
        <f t="shared" si="59"/>
        <v>111.47</v>
      </c>
      <c r="AA125" s="29">
        <f t="shared" si="73"/>
        <v>43.96</v>
      </c>
      <c r="AB125" s="33">
        <f t="shared" si="74"/>
        <v>25.62</v>
      </c>
      <c r="AC125" s="33">
        <f t="shared" si="75"/>
        <v>43.96</v>
      </c>
      <c r="AD125" s="33">
        <f t="shared" si="76"/>
        <v>102.05</v>
      </c>
      <c r="AE125" s="29" t="s">
        <v>53</v>
      </c>
      <c r="AF125" s="27">
        <f t="shared" si="77"/>
        <v>43.96</v>
      </c>
      <c r="AG125" s="29" t="s">
        <v>53</v>
      </c>
      <c r="AH125" s="34">
        <f t="shared" si="81"/>
        <v>129.089325</v>
      </c>
      <c r="AI125" s="28">
        <f t="shared" si="78"/>
        <v>129.089325</v>
      </c>
      <c r="AJ125" s="29">
        <f t="shared" si="79"/>
        <v>157</v>
      </c>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6"/>
      <c r="CL125" s="6"/>
      <c r="CM125" s="6"/>
      <c r="CN125" s="6"/>
      <c r="CO125" s="6"/>
      <c r="CP125" s="6"/>
      <c r="CQ125" s="6"/>
      <c r="CR125" s="6"/>
      <c r="CS125" s="6"/>
      <c r="CT125" s="6"/>
      <c r="CU125" s="6"/>
      <c r="CV125" s="6"/>
    </row>
    <row r="126" spans="1:100" s="7" customFormat="1" x14ac:dyDescent="0.25">
      <c r="A126" s="113" t="s">
        <v>171</v>
      </c>
      <c r="B126" s="31">
        <v>70450</v>
      </c>
      <c r="C126" s="31">
        <v>70450</v>
      </c>
      <c r="D126" s="32" t="s">
        <v>172</v>
      </c>
      <c r="E126" s="32" t="s">
        <v>173</v>
      </c>
      <c r="F126" s="12">
        <v>2464</v>
      </c>
      <c r="G126" s="12">
        <f t="shared" si="60"/>
        <v>1207.3600000000001</v>
      </c>
      <c r="H126" s="12">
        <f t="shared" si="61"/>
        <v>689.92000000000007</v>
      </c>
      <c r="I126" s="29">
        <f t="shared" si="62"/>
        <v>689.92000000000007</v>
      </c>
      <c r="J126" s="29">
        <f t="shared" si="56"/>
        <v>1601.6000000000001</v>
      </c>
      <c r="K126" s="29">
        <f t="shared" si="54"/>
        <v>724.41600000000005</v>
      </c>
      <c r="L126" s="29">
        <f t="shared" si="57"/>
        <v>1538.768</v>
      </c>
      <c r="M126" s="29">
        <f>F126*0.25</f>
        <v>616</v>
      </c>
      <c r="N126" s="29">
        <f t="shared" si="64"/>
        <v>689.92000000000007</v>
      </c>
      <c r="O126" s="29">
        <f t="shared" si="65"/>
        <v>1538.768</v>
      </c>
      <c r="P126" s="29">
        <f t="shared" ref="P126:P135" si="82">X126*1.05</f>
        <v>127.26</v>
      </c>
      <c r="Q126" s="29">
        <f>F126*0.38</f>
        <v>936.32</v>
      </c>
      <c r="R126" s="29">
        <f t="shared" si="68"/>
        <v>121.2</v>
      </c>
      <c r="S126" s="29">
        <f t="shared" si="69"/>
        <v>896.89600000000007</v>
      </c>
      <c r="T126" s="29">
        <f t="shared" si="58"/>
        <v>1848</v>
      </c>
      <c r="U126" s="29">
        <f t="shared" si="70"/>
        <v>689.92000000000007</v>
      </c>
      <c r="V126" s="29">
        <f t="shared" si="71"/>
        <v>689.92000000000007</v>
      </c>
      <c r="W126" s="29">
        <f t="shared" si="72"/>
        <v>640.64</v>
      </c>
      <c r="X126" s="29">
        <v>121.2</v>
      </c>
      <c r="Y126" s="33">
        <f t="shared" si="55"/>
        <v>689.92000000000007</v>
      </c>
      <c r="Z126" s="29">
        <f t="shared" ref="Z126:Z136" si="83">F126*0.75</f>
        <v>1848</v>
      </c>
      <c r="AA126" s="29">
        <f t="shared" si="73"/>
        <v>689.92000000000007</v>
      </c>
      <c r="AB126" s="33">
        <f t="shared" si="74"/>
        <v>121.2</v>
      </c>
      <c r="AC126" s="33">
        <f t="shared" si="75"/>
        <v>689.92000000000007</v>
      </c>
      <c r="AD126" s="33">
        <f t="shared" si="76"/>
        <v>1601.6000000000001</v>
      </c>
      <c r="AE126" s="29" t="s">
        <v>53</v>
      </c>
      <c r="AF126" s="27">
        <f t="shared" si="77"/>
        <v>689.92000000000007</v>
      </c>
      <c r="AG126" s="29" t="s">
        <v>53</v>
      </c>
      <c r="AH126" s="34">
        <f t="shared" si="81"/>
        <v>2025.9623999999999</v>
      </c>
      <c r="AI126" s="28">
        <f t="shared" si="78"/>
        <v>2025.9623999999999</v>
      </c>
      <c r="AJ126" s="29">
        <f t="shared" si="79"/>
        <v>2464</v>
      </c>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6"/>
      <c r="CL126" s="6"/>
      <c r="CM126" s="6"/>
      <c r="CN126" s="6"/>
      <c r="CO126" s="6"/>
      <c r="CP126" s="6"/>
      <c r="CQ126" s="6"/>
      <c r="CR126" s="6"/>
      <c r="CS126" s="6"/>
      <c r="CT126" s="6"/>
      <c r="CU126" s="6"/>
      <c r="CV126" s="6"/>
    </row>
    <row r="127" spans="1:100" s="7" customFormat="1" x14ac:dyDescent="0.25">
      <c r="A127" s="113"/>
      <c r="B127" s="99" t="s">
        <v>403</v>
      </c>
      <c r="C127" s="31">
        <v>71271</v>
      </c>
      <c r="D127" s="96" t="s">
        <v>172</v>
      </c>
      <c r="E127" s="96" t="s">
        <v>404</v>
      </c>
      <c r="F127" s="12">
        <v>2192</v>
      </c>
      <c r="G127" s="12">
        <f t="shared" si="60"/>
        <v>1074.0800000000002</v>
      </c>
      <c r="H127" s="12">
        <f t="shared" si="61"/>
        <v>613.7600000000001</v>
      </c>
      <c r="I127" s="29">
        <f t="shared" si="62"/>
        <v>613.7600000000001</v>
      </c>
      <c r="J127" s="29">
        <f t="shared" si="56"/>
        <v>1424.8</v>
      </c>
      <c r="K127" s="29">
        <f t="shared" si="54"/>
        <v>644.44800000000009</v>
      </c>
      <c r="L127" s="29">
        <f t="shared" si="57"/>
        <v>1368.9040000000002</v>
      </c>
      <c r="M127" s="29">
        <f>F127*0.25</f>
        <v>548</v>
      </c>
      <c r="N127" s="29">
        <f t="shared" si="64"/>
        <v>613.7600000000001</v>
      </c>
      <c r="O127" s="29">
        <f t="shared" si="65"/>
        <v>1368.9040000000002</v>
      </c>
      <c r="P127" s="29">
        <f t="shared" si="82"/>
        <v>36.939</v>
      </c>
      <c r="Q127" s="29">
        <f>F127*0.38</f>
        <v>832.96</v>
      </c>
      <c r="R127" s="29">
        <f t="shared" si="68"/>
        <v>35.18</v>
      </c>
      <c r="S127" s="29">
        <f t="shared" si="69"/>
        <v>797.88800000000015</v>
      </c>
      <c r="T127" s="29">
        <f t="shared" si="58"/>
        <v>1644</v>
      </c>
      <c r="U127" s="29">
        <f t="shared" si="70"/>
        <v>613.7600000000001</v>
      </c>
      <c r="V127" s="29">
        <f t="shared" si="71"/>
        <v>613.7600000000001</v>
      </c>
      <c r="W127" s="29">
        <f t="shared" si="72"/>
        <v>569.92000000000007</v>
      </c>
      <c r="X127" s="29">
        <v>35.18</v>
      </c>
      <c r="Y127" s="33">
        <f t="shared" si="55"/>
        <v>613.7600000000001</v>
      </c>
      <c r="Z127" s="29">
        <f t="shared" si="83"/>
        <v>1644</v>
      </c>
      <c r="AA127" s="29">
        <f t="shared" si="73"/>
        <v>613.7600000000001</v>
      </c>
      <c r="AB127" s="33">
        <f t="shared" si="74"/>
        <v>35.18</v>
      </c>
      <c r="AC127" s="33">
        <f t="shared" si="75"/>
        <v>613.7600000000001</v>
      </c>
      <c r="AD127" s="33">
        <f t="shared" si="76"/>
        <v>1424.8</v>
      </c>
      <c r="AE127" s="29" t="s">
        <v>53</v>
      </c>
      <c r="AF127" s="27">
        <f t="shared" si="77"/>
        <v>613.7600000000001</v>
      </c>
      <c r="AG127" s="29" t="s">
        <v>53</v>
      </c>
      <c r="AH127" s="34">
        <f t="shared" si="81"/>
        <v>1802.3172</v>
      </c>
      <c r="AI127" s="28">
        <f t="shared" si="78"/>
        <v>1802.3172</v>
      </c>
      <c r="AJ127" s="29">
        <f t="shared" si="79"/>
        <v>2192</v>
      </c>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6"/>
      <c r="CL127" s="6"/>
      <c r="CM127" s="6"/>
      <c r="CN127" s="6"/>
      <c r="CO127" s="6"/>
      <c r="CP127" s="6"/>
      <c r="CQ127" s="6"/>
      <c r="CR127" s="6"/>
      <c r="CS127" s="6"/>
      <c r="CT127" s="6"/>
      <c r="CU127" s="6"/>
      <c r="CV127" s="6"/>
    </row>
    <row r="128" spans="1:100" s="7" customFormat="1" x14ac:dyDescent="0.25">
      <c r="A128" s="113"/>
      <c r="B128" s="31">
        <v>70460</v>
      </c>
      <c r="C128" s="31">
        <v>70460</v>
      </c>
      <c r="D128" s="32" t="s">
        <v>172</v>
      </c>
      <c r="E128" s="32" t="s">
        <v>174</v>
      </c>
      <c r="F128" s="12">
        <v>2903</v>
      </c>
      <c r="G128" s="12">
        <f t="shared" si="60"/>
        <v>1422.47</v>
      </c>
      <c r="H128" s="12">
        <f t="shared" si="61"/>
        <v>812.84</v>
      </c>
      <c r="I128" s="29">
        <f t="shared" si="62"/>
        <v>812.84</v>
      </c>
      <c r="J128" s="29">
        <f t="shared" si="56"/>
        <v>1886.95</v>
      </c>
      <c r="K128" s="29">
        <f t="shared" si="54"/>
        <v>853.48200000000008</v>
      </c>
      <c r="L128" s="29">
        <f t="shared" si="57"/>
        <v>1812.9235000000001</v>
      </c>
      <c r="M128" s="29">
        <f t="shared" ref="M128:M191" si="84">F128*0.25</f>
        <v>725.75</v>
      </c>
      <c r="N128" s="29">
        <f t="shared" si="64"/>
        <v>812.84</v>
      </c>
      <c r="O128" s="29">
        <f t="shared" si="65"/>
        <v>1812.9235000000001</v>
      </c>
      <c r="P128" s="29">
        <f t="shared" si="82"/>
        <v>153.77250000000001</v>
      </c>
      <c r="Q128" s="29">
        <f t="shared" ref="Q128:Q191" si="85">F128*0.38</f>
        <v>1103.1400000000001</v>
      </c>
      <c r="R128" s="29">
        <f t="shared" si="68"/>
        <v>146.44999999999999</v>
      </c>
      <c r="S128" s="29">
        <f t="shared" si="69"/>
        <v>1056.692</v>
      </c>
      <c r="T128" s="29">
        <f t="shared" si="58"/>
        <v>2177.25</v>
      </c>
      <c r="U128" s="29">
        <f t="shared" si="70"/>
        <v>812.84</v>
      </c>
      <c r="V128" s="29">
        <f t="shared" si="71"/>
        <v>812.84</v>
      </c>
      <c r="W128" s="29">
        <f t="shared" si="72"/>
        <v>754.78</v>
      </c>
      <c r="X128" s="29">
        <v>146.44999999999999</v>
      </c>
      <c r="Y128" s="33">
        <f t="shared" si="55"/>
        <v>812.84</v>
      </c>
      <c r="Z128" s="29">
        <f t="shared" si="83"/>
        <v>2177.25</v>
      </c>
      <c r="AA128" s="29">
        <f t="shared" si="73"/>
        <v>812.84</v>
      </c>
      <c r="AB128" s="33">
        <f t="shared" si="74"/>
        <v>146.44999999999999</v>
      </c>
      <c r="AC128" s="33">
        <f t="shared" si="75"/>
        <v>812.84</v>
      </c>
      <c r="AD128" s="33">
        <f t="shared" si="76"/>
        <v>1886.95</v>
      </c>
      <c r="AE128" s="29" t="s">
        <v>53</v>
      </c>
      <c r="AF128" s="27">
        <f t="shared" si="77"/>
        <v>812.84</v>
      </c>
      <c r="AG128" s="29" t="s">
        <v>53</v>
      </c>
      <c r="AH128" s="34">
        <f t="shared" si="81"/>
        <v>2386.919175</v>
      </c>
      <c r="AI128" s="28">
        <f t="shared" si="78"/>
        <v>2386.919175</v>
      </c>
      <c r="AJ128" s="29">
        <f t="shared" si="79"/>
        <v>2903</v>
      </c>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6"/>
      <c r="CL128" s="6"/>
      <c r="CM128" s="6"/>
      <c r="CN128" s="6"/>
      <c r="CO128" s="6"/>
      <c r="CP128" s="6"/>
      <c r="CQ128" s="6"/>
      <c r="CR128" s="6"/>
      <c r="CS128" s="6"/>
      <c r="CT128" s="6"/>
      <c r="CU128" s="6"/>
      <c r="CV128" s="6"/>
    </row>
    <row r="129" spans="1:100" s="7" customFormat="1" x14ac:dyDescent="0.25">
      <c r="A129" s="113"/>
      <c r="B129" s="31">
        <v>70470</v>
      </c>
      <c r="C129" s="31">
        <v>70470</v>
      </c>
      <c r="D129" s="32" t="s">
        <v>172</v>
      </c>
      <c r="E129" s="32" t="s">
        <v>175</v>
      </c>
      <c r="F129" s="12">
        <v>3593</v>
      </c>
      <c r="G129" s="12">
        <f t="shared" si="60"/>
        <v>1760.5700000000002</v>
      </c>
      <c r="H129" s="12">
        <f t="shared" si="61"/>
        <v>1006.0400000000001</v>
      </c>
      <c r="I129" s="29">
        <f t="shared" si="62"/>
        <v>1006.0400000000001</v>
      </c>
      <c r="J129" s="29">
        <f t="shared" si="56"/>
        <v>2335.4500000000003</v>
      </c>
      <c r="K129" s="29">
        <f t="shared" si="54"/>
        <v>1056.3420000000001</v>
      </c>
      <c r="L129" s="29">
        <f t="shared" si="57"/>
        <v>2243.8285000000001</v>
      </c>
      <c r="M129" s="29">
        <f t="shared" si="84"/>
        <v>898.25</v>
      </c>
      <c r="N129" s="29">
        <f t="shared" si="64"/>
        <v>1006.0400000000001</v>
      </c>
      <c r="O129" s="29">
        <f t="shared" si="65"/>
        <v>2243.8285000000001</v>
      </c>
      <c r="P129" s="29">
        <f t="shared" si="82"/>
        <v>230.1285</v>
      </c>
      <c r="Q129" s="29">
        <f t="shared" si="85"/>
        <v>1365.34</v>
      </c>
      <c r="R129" s="29">
        <f t="shared" si="68"/>
        <v>219.17</v>
      </c>
      <c r="S129" s="29">
        <f t="shared" si="69"/>
        <v>1307.8520000000001</v>
      </c>
      <c r="T129" s="29">
        <f t="shared" si="58"/>
        <v>2694.75</v>
      </c>
      <c r="U129" s="29">
        <f t="shared" si="70"/>
        <v>1006.0400000000001</v>
      </c>
      <c r="V129" s="29">
        <f t="shared" si="71"/>
        <v>1006.0400000000001</v>
      </c>
      <c r="W129" s="29">
        <f t="shared" si="72"/>
        <v>934.18000000000006</v>
      </c>
      <c r="X129" s="29">
        <v>219.17</v>
      </c>
      <c r="Y129" s="33">
        <f t="shared" si="55"/>
        <v>1006.0400000000001</v>
      </c>
      <c r="Z129" s="29">
        <f t="shared" si="83"/>
        <v>2694.75</v>
      </c>
      <c r="AA129" s="29">
        <f t="shared" si="73"/>
        <v>1006.0400000000001</v>
      </c>
      <c r="AB129" s="33">
        <f t="shared" si="74"/>
        <v>219.17</v>
      </c>
      <c r="AC129" s="33">
        <f t="shared" si="75"/>
        <v>1006.0400000000001</v>
      </c>
      <c r="AD129" s="33">
        <f t="shared" si="76"/>
        <v>2335.4500000000003</v>
      </c>
      <c r="AE129" s="29" t="s">
        <v>53</v>
      </c>
      <c r="AF129" s="27">
        <f t="shared" si="77"/>
        <v>1006.0400000000001</v>
      </c>
      <c r="AG129" s="29" t="s">
        <v>53</v>
      </c>
      <c r="AH129" s="34">
        <f t="shared" si="81"/>
        <v>2954.2544250000001</v>
      </c>
      <c r="AI129" s="28">
        <f t="shared" si="78"/>
        <v>2954.2544250000001</v>
      </c>
      <c r="AJ129" s="29">
        <f t="shared" si="79"/>
        <v>3593</v>
      </c>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6"/>
      <c r="CL129" s="6"/>
      <c r="CM129" s="6"/>
      <c r="CN129" s="6"/>
      <c r="CO129" s="6"/>
      <c r="CP129" s="6"/>
      <c r="CQ129" s="6"/>
      <c r="CR129" s="6"/>
      <c r="CS129" s="6"/>
      <c r="CT129" s="6"/>
      <c r="CU129" s="6"/>
      <c r="CV129" s="6"/>
    </row>
    <row r="130" spans="1:100" s="7" customFormat="1" x14ac:dyDescent="0.25">
      <c r="A130" s="113"/>
      <c r="B130" s="31">
        <v>72193</v>
      </c>
      <c r="C130" s="31">
        <v>72193</v>
      </c>
      <c r="D130" s="32" t="s">
        <v>172</v>
      </c>
      <c r="E130" s="32" t="s">
        <v>176</v>
      </c>
      <c r="F130" s="12">
        <v>3345</v>
      </c>
      <c r="G130" s="12">
        <f t="shared" si="60"/>
        <v>1639.0500000000002</v>
      </c>
      <c r="H130" s="12">
        <f t="shared" si="61"/>
        <v>936.60000000000014</v>
      </c>
      <c r="I130" s="29">
        <f t="shared" si="62"/>
        <v>936.60000000000014</v>
      </c>
      <c r="J130" s="29">
        <f t="shared" si="56"/>
        <v>2174.25</v>
      </c>
      <c r="K130" s="29">
        <f t="shared" si="54"/>
        <v>983.43000000000018</v>
      </c>
      <c r="L130" s="29">
        <f t="shared" si="57"/>
        <v>2088.9525000000003</v>
      </c>
      <c r="M130" s="29">
        <f t="shared" si="84"/>
        <v>836.25</v>
      </c>
      <c r="N130" s="29">
        <f t="shared" si="64"/>
        <v>936.60000000000014</v>
      </c>
      <c r="O130" s="29">
        <f t="shared" si="65"/>
        <v>2088.9525000000003</v>
      </c>
      <c r="P130" s="29">
        <f t="shared" si="82"/>
        <v>180.285</v>
      </c>
      <c r="Q130" s="29">
        <f t="shared" si="85"/>
        <v>1271.0999999999999</v>
      </c>
      <c r="R130" s="29">
        <f t="shared" si="68"/>
        <v>171.7</v>
      </c>
      <c r="S130" s="29">
        <f t="shared" si="69"/>
        <v>1217.5800000000002</v>
      </c>
      <c r="T130" s="29">
        <f t="shared" si="58"/>
        <v>2508.75</v>
      </c>
      <c r="U130" s="29">
        <f t="shared" si="70"/>
        <v>936.60000000000014</v>
      </c>
      <c r="V130" s="29">
        <f t="shared" si="71"/>
        <v>936.60000000000014</v>
      </c>
      <c r="W130" s="29">
        <f t="shared" si="72"/>
        <v>869.7</v>
      </c>
      <c r="X130" s="29">
        <v>171.7</v>
      </c>
      <c r="Y130" s="33">
        <f t="shared" si="55"/>
        <v>936.60000000000014</v>
      </c>
      <c r="Z130" s="29">
        <f t="shared" si="83"/>
        <v>2508.75</v>
      </c>
      <c r="AA130" s="29">
        <f t="shared" si="73"/>
        <v>936.60000000000014</v>
      </c>
      <c r="AB130" s="33">
        <f t="shared" si="74"/>
        <v>171.7</v>
      </c>
      <c r="AC130" s="33">
        <f t="shared" si="75"/>
        <v>936.60000000000014</v>
      </c>
      <c r="AD130" s="33">
        <f t="shared" si="76"/>
        <v>2174.25</v>
      </c>
      <c r="AE130" s="29" t="s">
        <v>53</v>
      </c>
      <c r="AF130" s="27">
        <f t="shared" si="77"/>
        <v>936.60000000000014</v>
      </c>
      <c r="AG130" s="29" t="s">
        <v>53</v>
      </c>
      <c r="AH130" s="34">
        <f t="shared" si="81"/>
        <v>2750.3426250000002</v>
      </c>
      <c r="AI130" s="28">
        <f t="shared" si="78"/>
        <v>2750.3426250000002</v>
      </c>
      <c r="AJ130" s="29">
        <f t="shared" si="79"/>
        <v>3345</v>
      </c>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6"/>
      <c r="CL130" s="6"/>
      <c r="CM130" s="6"/>
      <c r="CN130" s="6"/>
      <c r="CO130" s="6"/>
      <c r="CP130" s="6"/>
      <c r="CQ130" s="6"/>
      <c r="CR130" s="6"/>
      <c r="CS130" s="6"/>
      <c r="CT130" s="6"/>
      <c r="CU130" s="6"/>
      <c r="CV130" s="6"/>
    </row>
    <row r="131" spans="1:100" s="7" customFormat="1" x14ac:dyDescent="0.25">
      <c r="A131" s="113"/>
      <c r="B131" s="31">
        <v>73200</v>
      </c>
      <c r="C131" s="31">
        <v>73200</v>
      </c>
      <c r="D131" s="32" t="s">
        <v>172</v>
      </c>
      <c r="E131" s="32" t="s">
        <v>177</v>
      </c>
      <c r="F131" s="12">
        <v>2209</v>
      </c>
      <c r="G131" s="12">
        <f t="shared" si="60"/>
        <v>1082.4100000000001</v>
      </c>
      <c r="H131" s="12">
        <f t="shared" si="61"/>
        <v>618.5200000000001</v>
      </c>
      <c r="I131" s="29">
        <f t="shared" si="62"/>
        <v>618.5200000000001</v>
      </c>
      <c r="J131" s="29">
        <f t="shared" si="56"/>
        <v>1435.8500000000001</v>
      </c>
      <c r="K131" s="29">
        <f t="shared" si="54"/>
        <v>649.44600000000014</v>
      </c>
      <c r="L131" s="29">
        <f t="shared" si="57"/>
        <v>1379.5205000000001</v>
      </c>
      <c r="M131" s="29">
        <f t="shared" si="84"/>
        <v>552.25</v>
      </c>
      <c r="N131" s="29">
        <f t="shared" si="64"/>
        <v>618.5200000000001</v>
      </c>
      <c r="O131" s="29">
        <f t="shared" si="65"/>
        <v>1379.5205000000001</v>
      </c>
      <c r="P131" s="29">
        <f t="shared" si="82"/>
        <v>148.47</v>
      </c>
      <c r="Q131" s="29">
        <f t="shared" si="85"/>
        <v>839.42</v>
      </c>
      <c r="R131" s="29">
        <f t="shared" si="68"/>
        <v>141.4</v>
      </c>
      <c r="S131" s="29">
        <f t="shared" si="69"/>
        <v>804.07600000000014</v>
      </c>
      <c r="T131" s="29">
        <f t="shared" si="58"/>
        <v>1656.75</v>
      </c>
      <c r="U131" s="29">
        <f t="shared" si="70"/>
        <v>618.5200000000001</v>
      </c>
      <c r="V131" s="29">
        <f t="shared" si="71"/>
        <v>618.5200000000001</v>
      </c>
      <c r="W131" s="29">
        <f t="shared" si="72"/>
        <v>574.34</v>
      </c>
      <c r="X131" s="29">
        <v>141.4</v>
      </c>
      <c r="Y131" s="33">
        <f t="shared" si="55"/>
        <v>618.5200000000001</v>
      </c>
      <c r="Z131" s="29">
        <f t="shared" si="83"/>
        <v>1656.75</v>
      </c>
      <c r="AA131" s="29">
        <f t="shared" si="73"/>
        <v>618.5200000000001</v>
      </c>
      <c r="AB131" s="33">
        <f t="shared" si="74"/>
        <v>141.4</v>
      </c>
      <c r="AC131" s="33">
        <f t="shared" si="75"/>
        <v>618.5200000000001</v>
      </c>
      <c r="AD131" s="33">
        <f t="shared" si="76"/>
        <v>1435.8500000000001</v>
      </c>
      <c r="AE131" s="29" t="s">
        <v>53</v>
      </c>
      <c r="AF131" s="27">
        <f t="shared" si="77"/>
        <v>618.5200000000001</v>
      </c>
      <c r="AG131" s="29" t="s">
        <v>53</v>
      </c>
      <c r="AH131" s="34">
        <f t="shared" si="81"/>
        <v>1816.2950249999999</v>
      </c>
      <c r="AI131" s="28">
        <f t="shared" si="78"/>
        <v>1816.2950249999999</v>
      </c>
      <c r="AJ131" s="29">
        <f t="shared" si="79"/>
        <v>2209</v>
      </c>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6"/>
      <c r="CL131" s="6"/>
      <c r="CM131" s="6"/>
      <c r="CN131" s="6"/>
      <c r="CO131" s="6"/>
      <c r="CP131" s="6"/>
      <c r="CQ131" s="6"/>
      <c r="CR131" s="6"/>
      <c r="CS131" s="6"/>
      <c r="CT131" s="6"/>
      <c r="CU131" s="6"/>
      <c r="CV131" s="6"/>
    </row>
    <row r="132" spans="1:100" s="7" customFormat="1" x14ac:dyDescent="0.25">
      <c r="A132" s="113"/>
      <c r="B132" s="31">
        <v>73201</v>
      </c>
      <c r="C132" s="31">
        <v>73201</v>
      </c>
      <c r="D132" s="32" t="s">
        <v>172</v>
      </c>
      <c r="E132" s="32" t="s">
        <v>178</v>
      </c>
      <c r="F132" s="12">
        <v>2852</v>
      </c>
      <c r="G132" s="12">
        <f t="shared" si="60"/>
        <v>1397.48</v>
      </c>
      <c r="H132" s="12">
        <f t="shared" si="61"/>
        <v>798.56000000000006</v>
      </c>
      <c r="I132" s="29">
        <f t="shared" si="62"/>
        <v>798.56000000000006</v>
      </c>
      <c r="J132" s="29">
        <f t="shared" si="56"/>
        <v>1853.8</v>
      </c>
      <c r="K132" s="29">
        <f t="shared" si="54"/>
        <v>838.48800000000006</v>
      </c>
      <c r="L132" s="29">
        <f t="shared" si="57"/>
        <v>1781.0740000000001</v>
      </c>
      <c r="M132" s="29">
        <f t="shared" si="84"/>
        <v>713</v>
      </c>
      <c r="N132" s="29">
        <f t="shared" si="64"/>
        <v>798.56000000000006</v>
      </c>
      <c r="O132" s="29">
        <f t="shared" si="65"/>
        <v>1781.0740000000001</v>
      </c>
      <c r="P132" s="29">
        <f t="shared" si="82"/>
        <v>180.285</v>
      </c>
      <c r="Q132" s="29">
        <f t="shared" si="85"/>
        <v>1083.76</v>
      </c>
      <c r="R132" s="29">
        <f t="shared" si="68"/>
        <v>171.7</v>
      </c>
      <c r="S132" s="29">
        <f t="shared" si="69"/>
        <v>1038.1280000000002</v>
      </c>
      <c r="T132" s="29">
        <f t="shared" si="58"/>
        <v>2139</v>
      </c>
      <c r="U132" s="29">
        <f t="shared" si="70"/>
        <v>798.56000000000006</v>
      </c>
      <c r="V132" s="29">
        <f t="shared" si="71"/>
        <v>798.56000000000006</v>
      </c>
      <c r="W132" s="29">
        <f t="shared" si="72"/>
        <v>741.52</v>
      </c>
      <c r="X132" s="29">
        <v>171.7</v>
      </c>
      <c r="Y132" s="33">
        <f t="shared" si="55"/>
        <v>798.56000000000006</v>
      </c>
      <c r="Z132" s="29">
        <f t="shared" si="83"/>
        <v>2139</v>
      </c>
      <c r="AA132" s="29">
        <f t="shared" si="73"/>
        <v>798.56000000000006</v>
      </c>
      <c r="AB132" s="33">
        <f t="shared" si="74"/>
        <v>171.7</v>
      </c>
      <c r="AC132" s="33">
        <f t="shared" si="75"/>
        <v>798.56000000000006</v>
      </c>
      <c r="AD132" s="33">
        <f t="shared" si="76"/>
        <v>1853.8</v>
      </c>
      <c r="AE132" s="29" t="s">
        <v>53</v>
      </c>
      <c r="AF132" s="27">
        <f t="shared" si="77"/>
        <v>798.56000000000006</v>
      </c>
      <c r="AG132" s="29" t="s">
        <v>53</v>
      </c>
      <c r="AH132" s="34">
        <f t="shared" si="81"/>
        <v>2344.9857000000002</v>
      </c>
      <c r="AI132" s="28">
        <f t="shared" si="78"/>
        <v>2344.9857000000002</v>
      </c>
      <c r="AJ132" s="29">
        <f t="shared" si="79"/>
        <v>2852</v>
      </c>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6"/>
      <c r="CL132" s="6"/>
      <c r="CM132" s="6"/>
      <c r="CN132" s="6"/>
      <c r="CO132" s="6"/>
      <c r="CP132" s="6"/>
      <c r="CQ132" s="6"/>
      <c r="CR132" s="6"/>
      <c r="CS132" s="6"/>
      <c r="CT132" s="6"/>
      <c r="CU132" s="6"/>
      <c r="CV132" s="6"/>
    </row>
    <row r="133" spans="1:100" s="7" customFormat="1" x14ac:dyDescent="0.25">
      <c r="A133" s="113"/>
      <c r="B133" s="31">
        <v>74150</v>
      </c>
      <c r="C133" s="31">
        <v>74150</v>
      </c>
      <c r="D133" s="32" t="s">
        <v>172</v>
      </c>
      <c r="E133" s="32" t="s">
        <v>179</v>
      </c>
      <c r="F133" s="12">
        <v>2464</v>
      </c>
      <c r="G133" s="12">
        <f t="shared" si="60"/>
        <v>1207.3600000000001</v>
      </c>
      <c r="H133" s="12">
        <f t="shared" si="61"/>
        <v>689.92000000000007</v>
      </c>
      <c r="I133" s="29">
        <f t="shared" si="62"/>
        <v>689.92000000000007</v>
      </c>
      <c r="J133" s="29">
        <f t="shared" si="56"/>
        <v>1601.6000000000001</v>
      </c>
      <c r="K133" s="29">
        <f t="shared" si="54"/>
        <v>724.41600000000005</v>
      </c>
      <c r="L133" s="29">
        <f t="shared" si="57"/>
        <v>1538.768</v>
      </c>
      <c r="M133" s="29">
        <f t="shared" si="84"/>
        <v>616</v>
      </c>
      <c r="N133" s="29">
        <f t="shared" si="64"/>
        <v>689.92000000000007</v>
      </c>
      <c r="O133" s="29">
        <f t="shared" si="65"/>
        <v>1538.768</v>
      </c>
      <c r="P133" s="29">
        <f t="shared" si="82"/>
        <v>148.47</v>
      </c>
      <c r="Q133" s="29">
        <f t="shared" si="85"/>
        <v>936.32</v>
      </c>
      <c r="R133" s="29">
        <f t="shared" si="68"/>
        <v>141.4</v>
      </c>
      <c r="S133" s="29">
        <f t="shared" si="69"/>
        <v>896.89600000000007</v>
      </c>
      <c r="T133" s="29">
        <f t="shared" si="58"/>
        <v>1848</v>
      </c>
      <c r="U133" s="29">
        <f t="shared" si="70"/>
        <v>689.92000000000007</v>
      </c>
      <c r="V133" s="29">
        <f t="shared" si="71"/>
        <v>689.92000000000007</v>
      </c>
      <c r="W133" s="29">
        <f t="shared" si="72"/>
        <v>640.64</v>
      </c>
      <c r="X133" s="29">
        <v>141.4</v>
      </c>
      <c r="Y133" s="33">
        <f t="shared" si="55"/>
        <v>689.92000000000007</v>
      </c>
      <c r="Z133" s="29">
        <f t="shared" si="83"/>
        <v>1848</v>
      </c>
      <c r="AA133" s="29">
        <f t="shared" si="73"/>
        <v>689.92000000000007</v>
      </c>
      <c r="AB133" s="33">
        <f t="shared" si="74"/>
        <v>141.4</v>
      </c>
      <c r="AC133" s="33">
        <f t="shared" si="75"/>
        <v>689.92000000000007</v>
      </c>
      <c r="AD133" s="33">
        <f t="shared" si="76"/>
        <v>1601.6000000000001</v>
      </c>
      <c r="AE133" s="29" t="s">
        <v>53</v>
      </c>
      <c r="AF133" s="27">
        <f t="shared" si="77"/>
        <v>689.92000000000007</v>
      </c>
      <c r="AG133" s="29" t="s">
        <v>53</v>
      </c>
      <c r="AH133" s="34">
        <f t="shared" si="81"/>
        <v>2025.9623999999999</v>
      </c>
      <c r="AI133" s="28">
        <f t="shared" si="78"/>
        <v>2025.9623999999999</v>
      </c>
      <c r="AJ133" s="29">
        <f t="shared" si="79"/>
        <v>2464</v>
      </c>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6"/>
      <c r="CL133" s="6"/>
      <c r="CM133" s="6"/>
      <c r="CN133" s="6"/>
      <c r="CO133" s="6"/>
      <c r="CP133" s="6"/>
      <c r="CQ133" s="6"/>
      <c r="CR133" s="6"/>
      <c r="CS133" s="6"/>
      <c r="CT133" s="6"/>
      <c r="CU133" s="6"/>
      <c r="CV133" s="6"/>
    </row>
    <row r="134" spans="1:100" s="7" customFormat="1" x14ac:dyDescent="0.25">
      <c r="A134" s="113"/>
      <c r="B134" s="31">
        <v>74160</v>
      </c>
      <c r="C134" s="31">
        <v>74160</v>
      </c>
      <c r="D134" s="32" t="s">
        <v>172</v>
      </c>
      <c r="E134" s="32" t="s">
        <v>180</v>
      </c>
      <c r="F134" s="12">
        <v>3054</v>
      </c>
      <c r="G134" s="12">
        <f t="shared" si="60"/>
        <v>1496.4600000000003</v>
      </c>
      <c r="H134" s="12">
        <f t="shared" si="61"/>
        <v>855.12000000000012</v>
      </c>
      <c r="I134" s="29">
        <f t="shared" si="62"/>
        <v>855.12000000000012</v>
      </c>
      <c r="J134" s="29">
        <f t="shared" si="56"/>
        <v>1985.1000000000001</v>
      </c>
      <c r="K134" s="29">
        <f t="shared" si="54"/>
        <v>897.8760000000002</v>
      </c>
      <c r="L134" s="29">
        <f t="shared" si="57"/>
        <v>1907.2230000000002</v>
      </c>
      <c r="M134" s="29">
        <f t="shared" si="84"/>
        <v>763.5</v>
      </c>
      <c r="N134" s="29">
        <f t="shared" si="64"/>
        <v>855.12000000000012</v>
      </c>
      <c r="O134" s="29">
        <f t="shared" si="65"/>
        <v>1907.2230000000002</v>
      </c>
      <c r="P134" s="29">
        <f t="shared" si="82"/>
        <v>180.285</v>
      </c>
      <c r="Q134" s="29">
        <f t="shared" si="85"/>
        <v>1160.52</v>
      </c>
      <c r="R134" s="29">
        <f t="shared" si="68"/>
        <v>171.7</v>
      </c>
      <c r="S134" s="29">
        <f t="shared" si="69"/>
        <v>1111.6560000000002</v>
      </c>
      <c r="T134" s="29">
        <f t="shared" si="58"/>
        <v>2290.5</v>
      </c>
      <c r="U134" s="29">
        <f t="shared" si="70"/>
        <v>855.12000000000012</v>
      </c>
      <c r="V134" s="29">
        <f t="shared" si="71"/>
        <v>855.12000000000012</v>
      </c>
      <c r="W134" s="29">
        <f t="shared" si="72"/>
        <v>794.04000000000008</v>
      </c>
      <c r="X134" s="29">
        <v>171.7</v>
      </c>
      <c r="Y134" s="33">
        <f t="shared" si="55"/>
        <v>855.12000000000012</v>
      </c>
      <c r="Z134" s="29">
        <f t="shared" si="83"/>
        <v>2290.5</v>
      </c>
      <c r="AA134" s="29">
        <f t="shared" si="73"/>
        <v>855.12000000000012</v>
      </c>
      <c r="AB134" s="33">
        <f t="shared" si="74"/>
        <v>171.7</v>
      </c>
      <c r="AC134" s="33">
        <f t="shared" si="75"/>
        <v>855.12000000000012</v>
      </c>
      <c r="AD134" s="33">
        <f t="shared" si="76"/>
        <v>1985.1000000000001</v>
      </c>
      <c r="AE134" s="29" t="s">
        <v>53</v>
      </c>
      <c r="AF134" s="27">
        <f t="shared" si="77"/>
        <v>855.12000000000012</v>
      </c>
      <c r="AG134" s="29" t="s">
        <v>53</v>
      </c>
      <c r="AH134" s="34">
        <f t="shared" si="81"/>
        <v>2511.0751500000001</v>
      </c>
      <c r="AI134" s="28">
        <f t="shared" si="78"/>
        <v>2511.0751500000001</v>
      </c>
      <c r="AJ134" s="29">
        <f t="shared" si="79"/>
        <v>3054</v>
      </c>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6"/>
      <c r="CL134" s="6"/>
      <c r="CM134" s="6"/>
      <c r="CN134" s="6"/>
      <c r="CO134" s="6"/>
      <c r="CP134" s="6"/>
      <c r="CQ134" s="6"/>
      <c r="CR134" s="6"/>
      <c r="CS134" s="6"/>
      <c r="CT134" s="6"/>
      <c r="CU134" s="6"/>
      <c r="CV134" s="6"/>
    </row>
    <row r="135" spans="1:100" s="7" customFormat="1" x14ac:dyDescent="0.25">
      <c r="A135" s="113"/>
      <c r="B135" s="31">
        <v>74177</v>
      </c>
      <c r="C135" s="31">
        <v>74177</v>
      </c>
      <c r="D135" s="32" t="s">
        <v>172</v>
      </c>
      <c r="E135" s="32" t="s">
        <v>181</v>
      </c>
      <c r="F135" s="12">
        <v>2782</v>
      </c>
      <c r="G135" s="12">
        <f t="shared" si="60"/>
        <v>1363.18</v>
      </c>
      <c r="H135" s="12">
        <f t="shared" si="61"/>
        <v>778.96</v>
      </c>
      <c r="I135" s="29">
        <f t="shared" si="62"/>
        <v>778.96</v>
      </c>
      <c r="J135" s="29">
        <f t="shared" si="56"/>
        <v>1808.3</v>
      </c>
      <c r="K135" s="29">
        <f t="shared" si="54"/>
        <v>817.90800000000013</v>
      </c>
      <c r="L135" s="29">
        <f t="shared" si="57"/>
        <v>1737.3590000000002</v>
      </c>
      <c r="M135" s="29">
        <f t="shared" si="84"/>
        <v>695.5</v>
      </c>
      <c r="N135" s="29">
        <f t="shared" si="64"/>
        <v>778.96</v>
      </c>
      <c r="O135" s="29">
        <f t="shared" si="65"/>
        <v>1737.3590000000002</v>
      </c>
      <c r="P135" s="29">
        <f t="shared" si="82"/>
        <v>114.46050000000001</v>
      </c>
      <c r="Q135" s="29">
        <f t="shared" si="85"/>
        <v>1057.1600000000001</v>
      </c>
      <c r="R135" s="29">
        <f t="shared" si="68"/>
        <v>109.01</v>
      </c>
      <c r="S135" s="29">
        <f t="shared" si="69"/>
        <v>1012.6480000000001</v>
      </c>
      <c r="T135" s="29">
        <f t="shared" si="58"/>
        <v>2086.5</v>
      </c>
      <c r="U135" s="29">
        <f t="shared" si="70"/>
        <v>778.96</v>
      </c>
      <c r="V135" s="29">
        <f t="shared" si="71"/>
        <v>778.96</v>
      </c>
      <c r="W135" s="29">
        <f t="shared" si="72"/>
        <v>723.32</v>
      </c>
      <c r="X135" s="29">
        <v>109.01</v>
      </c>
      <c r="Y135" s="33">
        <f t="shared" si="55"/>
        <v>778.96</v>
      </c>
      <c r="Z135" s="29">
        <f t="shared" si="83"/>
        <v>2086.5</v>
      </c>
      <c r="AA135" s="29">
        <f t="shared" si="73"/>
        <v>778.96</v>
      </c>
      <c r="AB135" s="33">
        <f t="shared" si="74"/>
        <v>109.01</v>
      </c>
      <c r="AC135" s="33">
        <f t="shared" si="75"/>
        <v>778.96</v>
      </c>
      <c r="AD135" s="33">
        <f t="shared" si="76"/>
        <v>1808.3</v>
      </c>
      <c r="AE135" s="29" t="s">
        <v>53</v>
      </c>
      <c r="AF135" s="27">
        <f t="shared" si="77"/>
        <v>778.96</v>
      </c>
      <c r="AG135" s="29" t="s">
        <v>53</v>
      </c>
      <c r="AH135" s="34">
        <f t="shared" si="81"/>
        <v>2287.4299500000002</v>
      </c>
      <c r="AI135" s="28">
        <f t="shared" si="78"/>
        <v>2287.4299500000002</v>
      </c>
      <c r="AJ135" s="29">
        <f t="shared" si="79"/>
        <v>2782</v>
      </c>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6"/>
      <c r="CL135" s="6"/>
      <c r="CM135" s="6"/>
      <c r="CN135" s="6"/>
      <c r="CO135" s="6"/>
      <c r="CP135" s="6"/>
      <c r="CQ135" s="6"/>
      <c r="CR135" s="6"/>
      <c r="CS135" s="6"/>
      <c r="CT135" s="6"/>
      <c r="CU135" s="6"/>
      <c r="CV135" s="6"/>
    </row>
    <row r="136" spans="1:100" s="7" customFormat="1" x14ac:dyDescent="0.25">
      <c r="A136" s="113"/>
      <c r="B136" s="31">
        <v>19085</v>
      </c>
      <c r="C136" s="31">
        <v>19085</v>
      </c>
      <c r="D136" s="32" t="s">
        <v>182</v>
      </c>
      <c r="E136" s="32" t="s">
        <v>183</v>
      </c>
      <c r="F136" s="12">
        <v>4997</v>
      </c>
      <c r="G136" s="12">
        <f t="shared" si="60"/>
        <v>2448.5300000000002</v>
      </c>
      <c r="H136" s="12">
        <f t="shared" si="61"/>
        <v>1399.16</v>
      </c>
      <c r="I136" s="29">
        <f t="shared" si="62"/>
        <v>1399.16</v>
      </c>
      <c r="J136" s="29">
        <f t="shared" si="56"/>
        <v>3248.05</v>
      </c>
      <c r="K136" s="29">
        <f t="shared" si="54"/>
        <v>1469.1180000000002</v>
      </c>
      <c r="L136" s="29">
        <f t="shared" si="57"/>
        <v>3120.6265000000003</v>
      </c>
      <c r="M136" s="29">
        <f t="shared" si="84"/>
        <v>1249.25</v>
      </c>
      <c r="N136" s="29">
        <f t="shared" si="64"/>
        <v>1399.16</v>
      </c>
      <c r="O136" s="29">
        <f t="shared" si="65"/>
        <v>3120.6265000000003</v>
      </c>
      <c r="P136" s="29" t="str">
        <f t="shared" si="66"/>
        <v>Medicaid APG</v>
      </c>
      <c r="Q136" s="29">
        <f t="shared" si="85"/>
        <v>1898.8600000000001</v>
      </c>
      <c r="R136" s="29" t="str">
        <f t="shared" si="68"/>
        <v>Medicaid APG</v>
      </c>
      <c r="S136" s="29">
        <f t="shared" si="69"/>
        <v>1818.9080000000001</v>
      </c>
      <c r="T136" s="29">
        <f t="shared" si="58"/>
        <v>3747.75</v>
      </c>
      <c r="U136" s="29">
        <f t="shared" si="70"/>
        <v>1399.16</v>
      </c>
      <c r="V136" s="29">
        <f t="shared" si="71"/>
        <v>1399.16</v>
      </c>
      <c r="W136" s="29">
        <f t="shared" si="72"/>
        <v>1299.22</v>
      </c>
      <c r="X136" s="29" t="s">
        <v>53</v>
      </c>
      <c r="Y136" s="33">
        <f t="shared" si="55"/>
        <v>1399.16</v>
      </c>
      <c r="Z136" s="29">
        <f t="shared" si="83"/>
        <v>3747.75</v>
      </c>
      <c r="AA136" s="29">
        <f t="shared" si="73"/>
        <v>1399.16</v>
      </c>
      <c r="AB136" s="33" t="str">
        <f t="shared" si="74"/>
        <v>Medicaid APG</v>
      </c>
      <c r="AC136" s="33">
        <f t="shared" si="75"/>
        <v>1399.16</v>
      </c>
      <c r="AD136" s="33">
        <f t="shared" si="76"/>
        <v>3248.05</v>
      </c>
      <c r="AE136" s="29" t="s">
        <v>53</v>
      </c>
      <c r="AF136" s="27">
        <f t="shared" si="77"/>
        <v>1399.16</v>
      </c>
      <c r="AG136" s="29" t="s">
        <v>53</v>
      </c>
      <c r="AH136" s="34">
        <f t="shared" si="81"/>
        <v>4108.6583250000003</v>
      </c>
      <c r="AI136" s="28">
        <f t="shared" si="78"/>
        <v>4108.6583250000003</v>
      </c>
      <c r="AJ136" s="29">
        <f t="shared" si="79"/>
        <v>4997</v>
      </c>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6"/>
      <c r="CL136" s="6"/>
      <c r="CM136" s="6"/>
      <c r="CN136" s="6"/>
      <c r="CO136" s="6"/>
      <c r="CP136" s="6"/>
      <c r="CQ136" s="6"/>
      <c r="CR136" s="6"/>
      <c r="CS136" s="6"/>
      <c r="CT136" s="6"/>
      <c r="CU136" s="6"/>
      <c r="CV136" s="6"/>
    </row>
    <row r="137" spans="1:100" s="7" customFormat="1" x14ac:dyDescent="0.25">
      <c r="A137" s="113"/>
      <c r="B137" s="31">
        <v>70551</v>
      </c>
      <c r="C137" s="31">
        <v>70551</v>
      </c>
      <c r="D137" s="32" t="s">
        <v>182</v>
      </c>
      <c r="E137" s="32" t="s">
        <v>184</v>
      </c>
      <c r="F137" s="12">
        <v>4387</v>
      </c>
      <c r="G137" s="12">
        <f t="shared" si="60"/>
        <v>2149.63</v>
      </c>
      <c r="H137" s="12">
        <f t="shared" si="61"/>
        <v>1228.3600000000001</v>
      </c>
      <c r="I137" s="29">
        <f t="shared" si="62"/>
        <v>1228.3600000000001</v>
      </c>
      <c r="J137" s="29">
        <f t="shared" si="56"/>
        <v>2851.55</v>
      </c>
      <c r="K137" s="29">
        <f t="shared" si="54"/>
        <v>1289.7780000000002</v>
      </c>
      <c r="L137" s="29">
        <f t="shared" si="57"/>
        <v>2739.6815000000001</v>
      </c>
      <c r="M137" s="29">
        <f t="shared" si="84"/>
        <v>1096.75</v>
      </c>
      <c r="N137" s="29">
        <f t="shared" si="64"/>
        <v>1228.3600000000001</v>
      </c>
      <c r="O137" s="29">
        <f t="shared" si="65"/>
        <v>2739.6815000000001</v>
      </c>
      <c r="P137" s="29">
        <f>X137*1.05</f>
        <v>530.25</v>
      </c>
      <c r="Q137" s="29">
        <f t="shared" si="85"/>
        <v>1667.06</v>
      </c>
      <c r="R137" s="29">
        <f t="shared" si="68"/>
        <v>505</v>
      </c>
      <c r="S137" s="29">
        <f t="shared" si="69"/>
        <v>1596.8680000000002</v>
      </c>
      <c r="T137" s="29">
        <f t="shared" si="58"/>
        <v>3290.25</v>
      </c>
      <c r="U137" s="29">
        <f t="shared" si="70"/>
        <v>1228.3600000000001</v>
      </c>
      <c r="V137" s="29">
        <f t="shared" si="71"/>
        <v>1228.3600000000001</v>
      </c>
      <c r="W137" s="29">
        <f t="shared" si="72"/>
        <v>1140.6200000000001</v>
      </c>
      <c r="X137" s="29">
        <v>505</v>
      </c>
      <c r="Y137" s="33">
        <f t="shared" si="55"/>
        <v>1228.3600000000001</v>
      </c>
      <c r="Z137" s="29">
        <v>1269</v>
      </c>
      <c r="AA137" s="29">
        <f t="shared" si="73"/>
        <v>1228.3600000000001</v>
      </c>
      <c r="AB137" s="33">
        <f t="shared" si="74"/>
        <v>505</v>
      </c>
      <c r="AC137" s="33">
        <f t="shared" si="75"/>
        <v>1228.3600000000001</v>
      </c>
      <c r="AD137" s="33">
        <f t="shared" si="76"/>
        <v>2851.55</v>
      </c>
      <c r="AE137" s="29" t="s">
        <v>53</v>
      </c>
      <c r="AF137" s="27">
        <f t="shared" si="77"/>
        <v>1228.3600000000001</v>
      </c>
      <c r="AG137" s="29" t="s">
        <v>53</v>
      </c>
      <c r="AH137" s="34">
        <f t="shared" si="81"/>
        <v>3607.101075</v>
      </c>
      <c r="AI137" s="28">
        <f t="shared" si="78"/>
        <v>3607.101075</v>
      </c>
      <c r="AJ137" s="29">
        <f t="shared" si="79"/>
        <v>4387</v>
      </c>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6"/>
      <c r="CL137" s="6"/>
      <c r="CM137" s="6"/>
      <c r="CN137" s="6"/>
      <c r="CO137" s="6"/>
      <c r="CP137" s="6"/>
      <c r="CQ137" s="6"/>
      <c r="CR137" s="6"/>
      <c r="CS137" s="6"/>
      <c r="CT137" s="6"/>
      <c r="CU137" s="6"/>
      <c r="CV137" s="6"/>
    </row>
    <row r="138" spans="1:100" s="7" customFormat="1" x14ac:dyDescent="0.25">
      <c r="A138" s="113"/>
      <c r="B138" s="31">
        <v>70552</v>
      </c>
      <c r="C138" s="31">
        <v>70552</v>
      </c>
      <c r="D138" s="32" t="s">
        <v>182</v>
      </c>
      <c r="E138" s="32" t="s">
        <v>185</v>
      </c>
      <c r="F138" s="12">
        <v>4441</v>
      </c>
      <c r="G138" s="12">
        <f t="shared" si="60"/>
        <v>2176.09</v>
      </c>
      <c r="H138" s="12">
        <f t="shared" si="61"/>
        <v>1243.48</v>
      </c>
      <c r="I138" s="29">
        <f t="shared" si="62"/>
        <v>1243.48</v>
      </c>
      <c r="J138" s="29">
        <f t="shared" si="56"/>
        <v>2886.65</v>
      </c>
      <c r="K138" s="29">
        <f t="shared" ref="K138:K201" si="86">(F138*0.28)*1.05</f>
        <v>1305.654</v>
      </c>
      <c r="L138" s="29">
        <f t="shared" si="57"/>
        <v>2773.4045000000001</v>
      </c>
      <c r="M138" s="29">
        <f t="shared" si="84"/>
        <v>1110.25</v>
      </c>
      <c r="N138" s="29">
        <f t="shared" si="64"/>
        <v>1243.48</v>
      </c>
      <c r="O138" s="29">
        <f t="shared" si="65"/>
        <v>2773.4045000000001</v>
      </c>
      <c r="P138" s="29">
        <f t="shared" ref="P138:P201" si="87">X138*1.05</f>
        <v>530.25</v>
      </c>
      <c r="Q138" s="29">
        <f t="shared" si="85"/>
        <v>1687.58</v>
      </c>
      <c r="R138" s="29">
        <f t="shared" si="68"/>
        <v>505</v>
      </c>
      <c r="S138" s="29">
        <f t="shared" si="69"/>
        <v>1616.5240000000001</v>
      </c>
      <c r="T138" s="29">
        <f t="shared" si="58"/>
        <v>3330.75</v>
      </c>
      <c r="U138" s="29">
        <f t="shared" si="70"/>
        <v>1243.48</v>
      </c>
      <c r="V138" s="29">
        <f t="shared" si="71"/>
        <v>1243.48</v>
      </c>
      <c r="W138" s="29">
        <f t="shared" si="72"/>
        <v>1154.6600000000001</v>
      </c>
      <c r="X138" s="29">
        <v>505</v>
      </c>
      <c r="Y138" s="33">
        <f t="shared" ref="Y138:Y201" si="88">F138*0.28</f>
        <v>1243.48</v>
      </c>
      <c r="Z138" s="29">
        <v>1269</v>
      </c>
      <c r="AA138" s="29">
        <f t="shared" si="73"/>
        <v>1243.48</v>
      </c>
      <c r="AB138" s="33">
        <f t="shared" si="74"/>
        <v>505</v>
      </c>
      <c r="AC138" s="33">
        <f t="shared" si="75"/>
        <v>1243.48</v>
      </c>
      <c r="AD138" s="33">
        <f t="shared" si="76"/>
        <v>2886.65</v>
      </c>
      <c r="AE138" s="29" t="s">
        <v>53</v>
      </c>
      <c r="AF138" s="27">
        <f t="shared" si="77"/>
        <v>1243.48</v>
      </c>
      <c r="AG138" s="29" t="s">
        <v>53</v>
      </c>
      <c r="AH138" s="34">
        <f t="shared" si="81"/>
        <v>3651.501225</v>
      </c>
      <c r="AI138" s="28">
        <f t="shared" si="78"/>
        <v>3651.501225</v>
      </c>
      <c r="AJ138" s="29">
        <f t="shared" si="79"/>
        <v>4441</v>
      </c>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6"/>
      <c r="CL138" s="6"/>
      <c r="CM138" s="6"/>
      <c r="CN138" s="6"/>
      <c r="CO138" s="6"/>
      <c r="CP138" s="6"/>
      <c r="CQ138" s="6"/>
      <c r="CR138" s="6"/>
      <c r="CS138" s="6"/>
      <c r="CT138" s="6"/>
      <c r="CU138" s="6"/>
      <c r="CV138" s="6"/>
    </row>
    <row r="139" spans="1:100" s="7" customFormat="1" x14ac:dyDescent="0.25">
      <c r="A139" s="113"/>
      <c r="B139" s="31">
        <v>70553</v>
      </c>
      <c r="C139" s="31">
        <v>70553</v>
      </c>
      <c r="D139" s="32" t="s">
        <v>182</v>
      </c>
      <c r="E139" s="32" t="s">
        <v>186</v>
      </c>
      <c r="F139" s="12">
        <v>5832</v>
      </c>
      <c r="G139" s="12">
        <f t="shared" si="60"/>
        <v>2857.6800000000003</v>
      </c>
      <c r="H139" s="12">
        <f t="shared" si="61"/>
        <v>1632.9600000000003</v>
      </c>
      <c r="I139" s="29">
        <f t="shared" si="62"/>
        <v>1632.9600000000003</v>
      </c>
      <c r="J139" s="29">
        <f t="shared" si="56"/>
        <v>3790.8</v>
      </c>
      <c r="K139" s="29">
        <f t="shared" si="86"/>
        <v>1714.6080000000004</v>
      </c>
      <c r="L139" s="29">
        <f t="shared" si="57"/>
        <v>3642.0840000000003</v>
      </c>
      <c r="M139" s="29">
        <f t="shared" si="84"/>
        <v>1458</v>
      </c>
      <c r="N139" s="29">
        <f t="shared" si="64"/>
        <v>1632.9600000000003</v>
      </c>
      <c r="O139" s="29">
        <f t="shared" si="65"/>
        <v>3642.0840000000003</v>
      </c>
      <c r="P139" s="29">
        <f t="shared" si="87"/>
        <v>530.25</v>
      </c>
      <c r="Q139" s="29">
        <f t="shared" si="85"/>
        <v>2216.16</v>
      </c>
      <c r="R139" s="29">
        <f t="shared" si="68"/>
        <v>505</v>
      </c>
      <c r="S139" s="29">
        <f t="shared" si="69"/>
        <v>2122.8480000000004</v>
      </c>
      <c r="T139" s="29">
        <f t="shared" si="58"/>
        <v>4374</v>
      </c>
      <c r="U139" s="29">
        <f t="shared" si="70"/>
        <v>1632.9600000000003</v>
      </c>
      <c r="V139" s="29">
        <f t="shared" si="71"/>
        <v>1632.9600000000003</v>
      </c>
      <c r="W139" s="29">
        <f t="shared" si="72"/>
        <v>1516.3200000000002</v>
      </c>
      <c r="X139" s="29">
        <v>505</v>
      </c>
      <c r="Y139" s="33">
        <f t="shared" si="88"/>
        <v>1632.9600000000003</v>
      </c>
      <c r="Z139" s="29">
        <v>1269</v>
      </c>
      <c r="AA139" s="29">
        <f t="shared" si="73"/>
        <v>1632.9600000000003</v>
      </c>
      <c r="AB139" s="33">
        <f t="shared" si="74"/>
        <v>505</v>
      </c>
      <c r="AC139" s="33">
        <f t="shared" si="75"/>
        <v>1632.9600000000003</v>
      </c>
      <c r="AD139" s="33">
        <f t="shared" si="76"/>
        <v>3790.8</v>
      </c>
      <c r="AE139" s="29" t="s">
        <v>53</v>
      </c>
      <c r="AF139" s="27">
        <f t="shared" si="77"/>
        <v>1632.9600000000003</v>
      </c>
      <c r="AG139" s="29" t="s">
        <v>53</v>
      </c>
      <c r="AH139" s="34">
        <f t="shared" si="81"/>
        <v>4795.2161999999998</v>
      </c>
      <c r="AI139" s="28">
        <f t="shared" si="78"/>
        <v>4795.2161999999998</v>
      </c>
      <c r="AJ139" s="29">
        <f t="shared" si="79"/>
        <v>5832</v>
      </c>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6"/>
      <c r="CL139" s="6"/>
      <c r="CM139" s="6"/>
      <c r="CN139" s="6"/>
      <c r="CO139" s="6"/>
      <c r="CP139" s="6"/>
      <c r="CQ139" s="6"/>
      <c r="CR139" s="6"/>
      <c r="CS139" s="6"/>
      <c r="CT139" s="6"/>
      <c r="CU139" s="6"/>
      <c r="CV139" s="6"/>
    </row>
    <row r="140" spans="1:100" s="7" customFormat="1" x14ac:dyDescent="0.25">
      <c r="A140" s="113"/>
      <c r="B140" s="31">
        <v>71551</v>
      </c>
      <c r="C140" s="31">
        <v>71551</v>
      </c>
      <c r="D140" s="32" t="s">
        <v>182</v>
      </c>
      <c r="E140" s="32" t="s">
        <v>187</v>
      </c>
      <c r="F140" s="12">
        <v>4441</v>
      </c>
      <c r="G140" s="12">
        <f t="shared" si="60"/>
        <v>2176.09</v>
      </c>
      <c r="H140" s="12">
        <f t="shared" si="61"/>
        <v>1243.48</v>
      </c>
      <c r="I140" s="29">
        <f t="shared" si="62"/>
        <v>1243.48</v>
      </c>
      <c r="J140" s="29">
        <f t="shared" si="56"/>
        <v>2886.65</v>
      </c>
      <c r="K140" s="29">
        <f t="shared" si="86"/>
        <v>1305.654</v>
      </c>
      <c r="L140" s="29">
        <f t="shared" si="57"/>
        <v>2773.4045000000001</v>
      </c>
      <c r="M140" s="29">
        <f t="shared" si="84"/>
        <v>1110.25</v>
      </c>
      <c r="N140" s="29">
        <f t="shared" si="64"/>
        <v>1243.48</v>
      </c>
      <c r="O140" s="29">
        <f t="shared" si="65"/>
        <v>2773.4045000000001</v>
      </c>
      <c r="P140" s="29">
        <f t="shared" si="87"/>
        <v>530.25</v>
      </c>
      <c r="Q140" s="29">
        <f t="shared" si="85"/>
        <v>1687.58</v>
      </c>
      <c r="R140" s="29">
        <f t="shared" si="68"/>
        <v>505</v>
      </c>
      <c r="S140" s="29">
        <f t="shared" si="69"/>
        <v>1616.5240000000001</v>
      </c>
      <c r="T140" s="29">
        <f t="shared" si="58"/>
        <v>3330.75</v>
      </c>
      <c r="U140" s="29">
        <f t="shared" si="70"/>
        <v>1243.48</v>
      </c>
      <c r="V140" s="29">
        <f t="shared" si="71"/>
        <v>1243.48</v>
      </c>
      <c r="W140" s="29">
        <f t="shared" si="72"/>
        <v>1154.6600000000001</v>
      </c>
      <c r="X140" s="29">
        <v>505</v>
      </c>
      <c r="Y140" s="33">
        <f t="shared" si="88"/>
        <v>1243.48</v>
      </c>
      <c r="Z140" s="29">
        <v>1269</v>
      </c>
      <c r="AA140" s="29">
        <f t="shared" si="73"/>
        <v>1243.48</v>
      </c>
      <c r="AB140" s="33">
        <f t="shared" si="74"/>
        <v>505</v>
      </c>
      <c r="AC140" s="33">
        <f t="shared" si="75"/>
        <v>1243.48</v>
      </c>
      <c r="AD140" s="33">
        <f t="shared" si="76"/>
        <v>2886.65</v>
      </c>
      <c r="AE140" s="29" t="s">
        <v>53</v>
      </c>
      <c r="AF140" s="27">
        <f t="shared" si="77"/>
        <v>1243.48</v>
      </c>
      <c r="AG140" s="29" t="s">
        <v>53</v>
      </c>
      <c r="AH140" s="34">
        <f t="shared" si="81"/>
        <v>3651.501225</v>
      </c>
      <c r="AI140" s="28">
        <f t="shared" si="78"/>
        <v>3651.501225</v>
      </c>
      <c r="AJ140" s="29">
        <f t="shared" si="79"/>
        <v>4441</v>
      </c>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6"/>
      <c r="CL140" s="6"/>
      <c r="CM140" s="6"/>
      <c r="CN140" s="6"/>
      <c r="CO140" s="6"/>
      <c r="CP140" s="6"/>
      <c r="CQ140" s="6"/>
      <c r="CR140" s="6"/>
      <c r="CS140" s="6"/>
      <c r="CT140" s="6"/>
      <c r="CU140" s="6"/>
      <c r="CV140" s="6"/>
    </row>
    <row r="141" spans="1:100" s="7" customFormat="1" x14ac:dyDescent="0.25">
      <c r="A141" s="113"/>
      <c r="B141" s="31">
        <v>72148</v>
      </c>
      <c r="C141" s="31">
        <v>72148</v>
      </c>
      <c r="D141" s="32" t="s">
        <v>182</v>
      </c>
      <c r="E141" s="32" t="s">
        <v>188</v>
      </c>
      <c r="F141" s="12">
        <v>4372</v>
      </c>
      <c r="G141" s="12">
        <f t="shared" si="60"/>
        <v>2142.2800000000002</v>
      </c>
      <c r="H141" s="12">
        <f t="shared" si="61"/>
        <v>1224.1600000000001</v>
      </c>
      <c r="I141" s="29">
        <f t="shared" si="62"/>
        <v>1224.1600000000001</v>
      </c>
      <c r="J141" s="29">
        <f t="shared" si="56"/>
        <v>2841.8</v>
      </c>
      <c r="K141" s="29">
        <f t="shared" si="86"/>
        <v>1285.3680000000002</v>
      </c>
      <c r="L141" s="29">
        <f t="shared" si="57"/>
        <v>2730.3140000000003</v>
      </c>
      <c r="M141" s="29">
        <f t="shared" si="84"/>
        <v>1093</v>
      </c>
      <c r="N141" s="29">
        <f t="shared" si="64"/>
        <v>1224.1600000000001</v>
      </c>
      <c r="O141" s="29">
        <f t="shared" si="65"/>
        <v>2730.3140000000003</v>
      </c>
      <c r="P141" s="29">
        <f t="shared" si="87"/>
        <v>530.25</v>
      </c>
      <c r="Q141" s="29">
        <f t="shared" si="85"/>
        <v>1661.3600000000001</v>
      </c>
      <c r="R141" s="29">
        <f t="shared" si="68"/>
        <v>505</v>
      </c>
      <c r="S141" s="29">
        <f t="shared" si="69"/>
        <v>1591.4080000000001</v>
      </c>
      <c r="T141" s="29">
        <f t="shared" si="58"/>
        <v>3279</v>
      </c>
      <c r="U141" s="29">
        <f t="shared" si="70"/>
        <v>1224.1600000000001</v>
      </c>
      <c r="V141" s="29">
        <f t="shared" si="71"/>
        <v>1224.1600000000001</v>
      </c>
      <c r="W141" s="29">
        <f t="shared" si="72"/>
        <v>1136.72</v>
      </c>
      <c r="X141" s="29">
        <v>505</v>
      </c>
      <c r="Y141" s="33">
        <f t="shared" si="88"/>
        <v>1224.1600000000001</v>
      </c>
      <c r="Z141" s="29">
        <v>1269</v>
      </c>
      <c r="AA141" s="29">
        <f t="shared" si="73"/>
        <v>1224.1600000000001</v>
      </c>
      <c r="AB141" s="33">
        <f t="shared" si="74"/>
        <v>505</v>
      </c>
      <c r="AC141" s="33">
        <f t="shared" si="75"/>
        <v>1224.1600000000001</v>
      </c>
      <c r="AD141" s="33">
        <f t="shared" si="76"/>
        <v>2841.8</v>
      </c>
      <c r="AE141" s="29" t="s">
        <v>53</v>
      </c>
      <c r="AF141" s="27">
        <f t="shared" si="77"/>
        <v>1224.1600000000001</v>
      </c>
      <c r="AG141" s="29" t="s">
        <v>53</v>
      </c>
      <c r="AH141" s="34">
        <f t="shared" si="81"/>
        <v>3594.7676999999999</v>
      </c>
      <c r="AI141" s="28">
        <f t="shared" si="78"/>
        <v>3594.7676999999999</v>
      </c>
      <c r="AJ141" s="29">
        <f t="shared" si="79"/>
        <v>4372</v>
      </c>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6"/>
      <c r="CL141" s="6"/>
      <c r="CM141" s="6"/>
      <c r="CN141" s="6"/>
      <c r="CO141" s="6"/>
      <c r="CP141" s="6"/>
      <c r="CQ141" s="6"/>
      <c r="CR141" s="6"/>
      <c r="CS141" s="6"/>
      <c r="CT141" s="6"/>
      <c r="CU141" s="6"/>
      <c r="CV141" s="6"/>
    </row>
    <row r="142" spans="1:100" s="7" customFormat="1" x14ac:dyDescent="0.25">
      <c r="A142" s="113"/>
      <c r="B142" s="31">
        <v>73220</v>
      </c>
      <c r="C142" s="31">
        <v>73220</v>
      </c>
      <c r="D142" s="32" t="s">
        <v>182</v>
      </c>
      <c r="E142" s="32" t="s">
        <v>189</v>
      </c>
      <c r="F142" s="12">
        <v>5704</v>
      </c>
      <c r="G142" s="12">
        <f t="shared" si="60"/>
        <v>2794.96</v>
      </c>
      <c r="H142" s="12">
        <f t="shared" si="61"/>
        <v>1597.1200000000001</v>
      </c>
      <c r="I142" s="29">
        <f t="shared" si="62"/>
        <v>1597.1200000000001</v>
      </c>
      <c r="J142" s="29">
        <f t="shared" ref="J142:J205" si="89">F142*0.65</f>
        <v>3707.6</v>
      </c>
      <c r="K142" s="29">
        <f t="shared" si="86"/>
        <v>1676.9760000000001</v>
      </c>
      <c r="L142" s="29">
        <f t="shared" ref="L142:L205" si="90">F142*0.6245</f>
        <v>3562.1480000000001</v>
      </c>
      <c r="M142" s="29">
        <f t="shared" si="84"/>
        <v>1426</v>
      </c>
      <c r="N142" s="29">
        <f t="shared" si="64"/>
        <v>1597.1200000000001</v>
      </c>
      <c r="O142" s="29">
        <f t="shared" si="65"/>
        <v>3562.1480000000001</v>
      </c>
      <c r="P142" s="29">
        <f t="shared" si="87"/>
        <v>530.25</v>
      </c>
      <c r="Q142" s="29">
        <f t="shared" si="85"/>
        <v>2167.52</v>
      </c>
      <c r="R142" s="29">
        <f t="shared" si="68"/>
        <v>505</v>
      </c>
      <c r="S142" s="29">
        <f t="shared" si="69"/>
        <v>2076.2560000000003</v>
      </c>
      <c r="T142" s="29">
        <f t="shared" ref="T142:T205" si="91">F142*0.75</f>
        <v>4278</v>
      </c>
      <c r="U142" s="29">
        <f t="shared" si="70"/>
        <v>1597.1200000000001</v>
      </c>
      <c r="V142" s="29">
        <f t="shared" si="71"/>
        <v>1597.1200000000001</v>
      </c>
      <c r="W142" s="29">
        <f t="shared" si="72"/>
        <v>1483.04</v>
      </c>
      <c r="X142" s="29">
        <v>505</v>
      </c>
      <c r="Y142" s="33">
        <f t="shared" si="88"/>
        <v>1597.1200000000001</v>
      </c>
      <c r="Z142" s="29">
        <v>1269</v>
      </c>
      <c r="AA142" s="29">
        <f t="shared" si="73"/>
        <v>1597.1200000000001</v>
      </c>
      <c r="AB142" s="33">
        <f t="shared" si="74"/>
        <v>505</v>
      </c>
      <c r="AC142" s="33">
        <f t="shared" si="75"/>
        <v>1597.1200000000001</v>
      </c>
      <c r="AD142" s="33">
        <f t="shared" si="76"/>
        <v>3707.6</v>
      </c>
      <c r="AE142" s="29" t="s">
        <v>53</v>
      </c>
      <c r="AF142" s="27">
        <f t="shared" si="77"/>
        <v>1597.1200000000001</v>
      </c>
      <c r="AG142" s="29" t="s">
        <v>53</v>
      </c>
      <c r="AH142" s="34">
        <f t="shared" si="81"/>
        <v>4689.9714000000004</v>
      </c>
      <c r="AI142" s="28">
        <f t="shared" si="78"/>
        <v>4689.9714000000004</v>
      </c>
      <c r="AJ142" s="29">
        <f t="shared" si="79"/>
        <v>5704</v>
      </c>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6"/>
      <c r="CL142" s="6"/>
      <c r="CM142" s="6"/>
      <c r="CN142" s="6"/>
      <c r="CO142" s="6"/>
      <c r="CP142" s="6"/>
      <c r="CQ142" s="6"/>
      <c r="CR142" s="6"/>
      <c r="CS142" s="6"/>
      <c r="CT142" s="6"/>
      <c r="CU142" s="6"/>
      <c r="CV142" s="6"/>
    </row>
    <row r="143" spans="1:100" s="7" customFormat="1" x14ac:dyDescent="0.25">
      <c r="A143" s="113"/>
      <c r="B143" s="31">
        <v>73721</v>
      </c>
      <c r="C143" s="31">
        <v>73721</v>
      </c>
      <c r="D143" s="32" t="s">
        <v>182</v>
      </c>
      <c r="E143" s="32" t="s">
        <v>190</v>
      </c>
      <c r="F143" s="12">
        <v>4174</v>
      </c>
      <c r="G143" s="12">
        <f t="shared" ref="G143:G206" si="92">I143*1.75</f>
        <v>2045.26</v>
      </c>
      <c r="H143" s="12">
        <f t="shared" ref="H143:H206" si="93">I143</f>
        <v>1168.72</v>
      </c>
      <c r="I143" s="29">
        <f t="shared" ref="I143:I206" si="94">Y143</f>
        <v>1168.72</v>
      </c>
      <c r="J143" s="29">
        <f t="shared" si="89"/>
        <v>2713.1</v>
      </c>
      <c r="K143" s="29">
        <f t="shared" si="86"/>
        <v>1227.1560000000002</v>
      </c>
      <c r="L143" s="29">
        <f t="shared" si="90"/>
        <v>2606.663</v>
      </c>
      <c r="M143" s="29">
        <f t="shared" si="84"/>
        <v>1043.5</v>
      </c>
      <c r="N143" s="29">
        <f t="shared" ref="N143:N206" si="95">Y143</f>
        <v>1168.72</v>
      </c>
      <c r="O143" s="29">
        <f t="shared" ref="O143:O206" si="96">L143</f>
        <v>2606.663</v>
      </c>
      <c r="P143" s="29">
        <f t="shared" si="87"/>
        <v>530.25</v>
      </c>
      <c r="Q143" s="29">
        <f t="shared" si="85"/>
        <v>1586.1200000000001</v>
      </c>
      <c r="R143" s="29">
        <f t="shared" ref="R143:R206" si="97">X143</f>
        <v>505</v>
      </c>
      <c r="S143" s="29">
        <f t="shared" ref="S143:S206" si="98">Y143*1.3</f>
        <v>1519.336</v>
      </c>
      <c r="T143" s="29">
        <f t="shared" si="91"/>
        <v>3130.5</v>
      </c>
      <c r="U143" s="29">
        <f t="shared" ref="U143:U206" si="99">Y143</f>
        <v>1168.72</v>
      </c>
      <c r="V143" s="29">
        <f t="shared" ref="V143:V206" si="100">Y143</f>
        <v>1168.72</v>
      </c>
      <c r="W143" s="29">
        <f t="shared" ref="W143:W206" si="101">F143*0.26</f>
        <v>1085.24</v>
      </c>
      <c r="X143" s="29">
        <v>505</v>
      </c>
      <c r="Y143" s="33">
        <f t="shared" si="88"/>
        <v>1168.72</v>
      </c>
      <c r="Z143" s="29">
        <v>1269</v>
      </c>
      <c r="AA143" s="29">
        <f t="shared" ref="AA143:AA206" si="102">Y143</f>
        <v>1168.72</v>
      </c>
      <c r="AB143" s="33">
        <f t="shared" ref="AB143:AB206" si="103">X143</f>
        <v>505</v>
      </c>
      <c r="AC143" s="33">
        <f t="shared" ref="AC143:AC206" si="104">Y143</f>
        <v>1168.72</v>
      </c>
      <c r="AD143" s="33">
        <f t="shared" ref="AD143:AD206" si="105">F143*0.65</f>
        <v>2713.1</v>
      </c>
      <c r="AE143" s="29" t="s">
        <v>53</v>
      </c>
      <c r="AF143" s="27">
        <f t="shared" ref="AF143:AF206" si="106">Y143</f>
        <v>1168.72</v>
      </c>
      <c r="AG143" s="29" t="s">
        <v>53</v>
      </c>
      <c r="AH143" s="34">
        <f t="shared" si="81"/>
        <v>3431.9671499999999</v>
      </c>
      <c r="AI143" s="28">
        <f t="shared" ref="AI143:AI206" si="107">((F143*0.75)*0.0963)+(F143*0.75)</f>
        <v>3431.9671499999999</v>
      </c>
      <c r="AJ143" s="29">
        <f t="shared" ref="AJ143:AJ206" si="108">F143</f>
        <v>4174</v>
      </c>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6"/>
      <c r="CL143" s="6"/>
      <c r="CM143" s="6"/>
      <c r="CN143" s="6"/>
      <c r="CO143" s="6"/>
      <c r="CP143" s="6"/>
      <c r="CQ143" s="6"/>
      <c r="CR143" s="6"/>
      <c r="CS143" s="6"/>
      <c r="CT143" s="6"/>
      <c r="CU143" s="6"/>
      <c r="CV143" s="6"/>
    </row>
    <row r="144" spans="1:100" s="7" customFormat="1" x14ac:dyDescent="0.25">
      <c r="A144" s="113"/>
      <c r="B144" s="31">
        <v>10007</v>
      </c>
      <c r="C144" s="31">
        <v>10007</v>
      </c>
      <c r="D144" s="32" t="s">
        <v>171</v>
      </c>
      <c r="E144" s="32" t="s">
        <v>191</v>
      </c>
      <c r="F144" s="12">
        <v>1558</v>
      </c>
      <c r="G144" s="12">
        <f t="shared" si="92"/>
        <v>763.42000000000007</v>
      </c>
      <c r="H144" s="12">
        <f t="shared" si="93"/>
        <v>436.24000000000007</v>
      </c>
      <c r="I144" s="29">
        <f t="shared" si="94"/>
        <v>436.24000000000007</v>
      </c>
      <c r="J144" s="29">
        <f t="shared" si="89"/>
        <v>1012.7</v>
      </c>
      <c r="K144" s="29">
        <f t="shared" si="86"/>
        <v>458.05200000000008</v>
      </c>
      <c r="L144" s="29">
        <f t="shared" si="90"/>
        <v>972.97100000000012</v>
      </c>
      <c r="M144" s="29">
        <f t="shared" si="84"/>
        <v>389.5</v>
      </c>
      <c r="N144" s="29">
        <f t="shared" si="95"/>
        <v>436.24000000000007</v>
      </c>
      <c r="O144" s="29">
        <f t="shared" si="96"/>
        <v>972.97100000000012</v>
      </c>
      <c r="P144" s="23" t="s">
        <v>53</v>
      </c>
      <c r="Q144" s="29">
        <f t="shared" si="85"/>
        <v>592.04</v>
      </c>
      <c r="R144" s="29" t="str">
        <f t="shared" si="97"/>
        <v>Medicaid APG</v>
      </c>
      <c r="S144" s="29">
        <f t="shared" si="98"/>
        <v>567.11200000000008</v>
      </c>
      <c r="T144" s="29">
        <f t="shared" si="91"/>
        <v>1168.5</v>
      </c>
      <c r="U144" s="29">
        <f t="shared" si="99"/>
        <v>436.24000000000007</v>
      </c>
      <c r="V144" s="29">
        <f t="shared" si="100"/>
        <v>436.24000000000007</v>
      </c>
      <c r="W144" s="29">
        <f t="shared" si="101"/>
        <v>405.08000000000004</v>
      </c>
      <c r="X144" s="33" t="s">
        <v>53</v>
      </c>
      <c r="Y144" s="33">
        <f t="shared" si="88"/>
        <v>436.24000000000007</v>
      </c>
      <c r="Z144" s="29">
        <f t="shared" ref="Z144:Z207" si="109">F144*0.75</f>
        <v>1168.5</v>
      </c>
      <c r="AA144" s="29">
        <f t="shared" si="102"/>
        <v>436.24000000000007</v>
      </c>
      <c r="AB144" s="33" t="str">
        <f t="shared" si="103"/>
        <v>Medicaid APG</v>
      </c>
      <c r="AC144" s="33">
        <f t="shared" si="104"/>
        <v>436.24000000000007</v>
      </c>
      <c r="AD144" s="33">
        <f t="shared" si="105"/>
        <v>1012.7</v>
      </c>
      <c r="AE144" s="29" t="s">
        <v>53</v>
      </c>
      <c r="AF144" s="27">
        <f t="shared" si="106"/>
        <v>436.24000000000007</v>
      </c>
      <c r="AG144" s="29" t="s">
        <v>53</v>
      </c>
      <c r="AH144" s="34">
        <f t="shared" si="81"/>
        <v>1281.02655</v>
      </c>
      <c r="AI144" s="28">
        <f t="shared" si="107"/>
        <v>1281.02655</v>
      </c>
      <c r="AJ144" s="29">
        <f t="shared" si="108"/>
        <v>1558</v>
      </c>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6"/>
      <c r="CL144" s="6"/>
      <c r="CM144" s="6"/>
      <c r="CN144" s="6"/>
      <c r="CO144" s="6"/>
      <c r="CP144" s="6"/>
      <c r="CQ144" s="6"/>
      <c r="CR144" s="6"/>
      <c r="CS144" s="6"/>
      <c r="CT144" s="6"/>
      <c r="CU144" s="6"/>
      <c r="CV144" s="6"/>
    </row>
    <row r="145" spans="1:100" s="7" customFormat="1" x14ac:dyDescent="0.25">
      <c r="A145" s="113"/>
      <c r="B145" s="31">
        <v>10008</v>
      </c>
      <c r="C145" s="31">
        <v>10008</v>
      </c>
      <c r="D145" s="32" t="s">
        <v>171</v>
      </c>
      <c r="E145" s="32" t="s">
        <v>192</v>
      </c>
      <c r="F145" s="12">
        <v>513</v>
      </c>
      <c r="G145" s="12">
        <f t="shared" si="92"/>
        <v>251.37000000000003</v>
      </c>
      <c r="H145" s="12">
        <f t="shared" si="93"/>
        <v>143.64000000000001</v>
      </c>
      <c r="I145" s="29">
        <f t="shared" si="94"/>
        <v>143.64000000000001</v>
      </c>
      <c r="J145" s="29">
        <f t="shared" si="89"/>
        <v>333.45</v>
      </c>
      <c r="K145" s="29">
        <f t="shared" si="86"/>
        <v>150.82200000000003</v>
      </c>
      <c r="L145" s="29">
        <f t="shared" si="90"/>
        <v>320.36850000000004</v>
      </c>
      <c r="M145" s="29">
        <f t="shared" si="84"/>
        <v>128.25</v>
      </c>
      <c r="N145" s="29">
        <f t="shared" si="95"/>
        <v>143.64000000000001</v>
      </c>
      <c r="O145" s="29">
        <f t="shared" si="96"/>
        <v>320.36850000000004</v>
      </c>
      <c r="P145" s="23" t="s">
        <v>53</v>
      </c>
      <c r="Q145" s="29">
        <f t="shared" si="85"/>
        <v>194.94</v>
      </c>
      <c r="R145" s="29" t="str">
        <f t="shared" si="97"/>
        <v>Medicaid APG</v>
      </c>
      <c r="S145" s="29">
        <f t="shared" si="98"/>
        <v>186.73200000000003</v>
      </c>
      <c r="T145" s="29">
        <f t="shared" si="91"/>
        <v>384.75</v>
      </c>
      <c r="U145" s="29">
        <f t="shared" si="99"/>
        <v>143.64000000000001</v>
      </c>
      <c r="V145" s="29">
        <f t="shared" si="100"/>
        <v>143.64000000000001</v>
      </c>
      <c r="W145" s="29">
        <f t="shared" si="101"/>
        <v>133.38</v>
      </c>
      <c r="X145" s="33" t="s">
        <v>53</v>
      </c>
      <c r="Y145" s="33">
        <f t="shared" si="88"/>
        <v>143.64000000000001</v>
      </c>
      <c r="Z145" s="29">
        <f t="shared" si="109"/>
        <v>384.75</v>
      </c>
      <c r="AA145" s="29">
        <f t="shared" si="102"/>
        <v>143.64000000000001</v>
      </c>
      <c r="AB145" s="33" t="str">
        <f t="shared" si="103"/>
        <v>Medicaid APG</v>
      </c>
      <c r="AC145" s="33">
        <f t="shared" si="104"/>
        <v>143.64000000000001</v>
      </c>
      <c r="AD145" s="33">
        <f t="shared" si="105"/>
        <v>333.45</v>
      </c>
      <c r="AE145" s="29" t="s">
        <v>53</v>
      </c>
      <c r="AF145" s="27">
        <f t="shared" si="106"/>
        <v>143.64000000000001</v>
      </c>
      <c r="AG145" s="29" t="s">
        <v>53</v>
      </c>
      <c r="AH145" s="34">
        <f t="shared" si="81"/>
        <v>421.80142499999999</v>
      </c>
      <c r="AI145" s="28">
        <f t="shared" si="107"/>
        <v>421.80142499999999</v>
      </c>
      <c r="AJ145" s="29">
        <f t="shared" si="108"/>
        <v>513</v>
      </c>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6"/>
      <c r="CL145" s="6"/>
      <c r="CM145" s="6"/>
      <c r="CN145" s="6"/>
      <c r="CO145" s="6"/>
      <c r="CP145" s="6"/>
      <c r="CQ145" s="6"/>
      <c r="CR145" s="6"/>
      <c r="CS145" s="6"/>
      <c r="CT145" s="6"/>
      <c r="CU145" s="6"/>
      <c r="CV145" s="6"/>
    </row>
    <row r="146" spans="1:100" s="7" customFormat="1" x14ac:dyDescent="0.25">
      <c r="A146" s="113"/>
      <c r="B146" s="31">
        <v>19081</v>
      </c>
      <c r="C146" s="31">
        <v>19081</v>
      </c>
      <c r="D146" s="32" t="s">
        <v>171</v>
      </c>
      <c r="E146" s="32" t="s">
        <v>193</v>
      </c>
      <c r="F146" s="12">
        <v>5102</v>
      </c>
      <c r="G146" s="12">
        <f t="shared" si="92"/>
        <v>2499.9800000000005</v>
      </c>
      <c r="H146" s="12">
        <f t="shared" si="93"/>
        <v>1428.5600000000002</v>
      </c>
      <c r="I146" s="29">
        <f t="shared" si="94"/>
        <v>1428.5600000000002</v>
      </c>
      <c r="J146" s="29">
        <f t="shared" si="89"/>
        <v>3316.3</v>
      </c>
      <c r="K146" s="29">
        <f t="shared" si="86"/>
        <v>1499.9880000000003</v>
      </c>
      <c r="L146" s="29">
        <f t="shared" si="90"/>
        <v>3186.1990000000001</v>
      </c>
      <c r="M146" s="29">
        <f t="shared" si="84"/>
        <v>1275.5</v>
      </c>
      <c r="N146" s="29">
        <f t="shared" si="95"/>
        <v>1428.5600000000002</v>
      </c>
      <c r="O146" s="29">
        <f t="shared" si="96"/>
        <v>3186.1990000000001</v>
      </c>
      <c r="P146" s="23" t="s">
        <v>53</v>
      </c>
      <c r="Q146" s="29">
        <f t="shared" si="85"/>
        <v>1938.76</v>
      </c>
      <c r="R146" s="29" t="str">
        <f t="shared" si="97"/>
        <v>Medicaid APG</v>
      </c>
      <c r="S146" s="29">
        <f t="shared" si="98"/>
        <v>1857.1280000000004</v>
      </c>
      <c r="T146" s="29">
        <f t="shared" si="91"/>
        <v>3826.5</v>
      </c>
      <c r="U146" s="29">
        <f t="shared" si="99"/>
        <v>1428.5600000000002</v>
      </c>
      <c r="V146" s="29">
        <f t="shared" si="100"/>
        <v>1428.5600000000002</v>
      </c>
      <c r="W146" s="29">
        <f t="shared" si="101"/>
        <v>1326.52</v>
      </c>
      <c r="X146" s="33" t="s">
        <v>53</v>
      </c>
      <c r="Y146" s="33">
        <f t="shared" si="88"/>
        <v>1428.5600000000002</v>
      </c>
      <c r="Z146" s="29">
        <f t="shared" si="109"/>
        <v>3826.5</v>
      </c>
      <c r="AA146" s="29">
        <f t="shared" si="102"/>
        <v>1428.5600000000002</v>
      </c>
      <c r="AB146" s="33" t="str">
        <f t="shared" si="103"/>
        <v>Medicaid APG</v>
      </c>
      <c r="AC146" s="33">
        <f t="shared" si="104"/>
        <v>1428.5600000000002</v>
      </c>
      <c r="AD146" s="33">
        <f t="shared" si="105"/>
        <v>3316.3</v>
      </c>
      <c r="AE146" s="29" t="s">
        <v>53</v>
      </c>
      <c r="AF146" s="27">
        <f t="shared" si="106"/>
        <v>1428.5600000000002</v>
      </c>
      <c r="AG146" s="29" t="s">
        <v>53</v>
      </c>
      <c r="AH146" s="34">
        <f t="shared" si="81"/>
        <v>4194.9919499999996</v>
      </c>
      <c r="AI146" s="28">
        <f t="shared" si="107"/>
        <v>4194.9919499999996</v>
      </c>
      <c r="AJ146" s="29">
        <f t="shared" si="108"/>
        <v>5102</v>
      </c>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6"/>
      <c r="CL146" s="6"/>
      <c r="CM146" s="6"/>
      <c r="CN146" s="6"/>
      <c r="CO146" s="6"/>
      <c r="CP146" s="6"/>
      <c r="CQ146" s="6"/>
      <c r="CR146" s="6"/>
      <c r="CS146" s="6"/>
      <c r="CT146" s="6"/>
      <c r="CU146" s="6"/>
      <c r="CV146" s="6"/>
    </row>
    <row r="147" spans="1:100" s="7" customFormat="1" x14ac:dyDescent="0.25">
      <c r="A147" s="113"/>
      <c r="B147" s="31">
        <v>19082</v>
      </c>
      <c r="C147" s="31">
        <v>19082</v>
      </c>
      <c r="D147" s="32" t="s">
        <v>171</v>
      </c>
      <c r="E147" s="32" t="s">
        <v>194</v>
      </c>
      <c r="F147" s="12">
        <v>471</v>
      </c>
      <c r="G147" s="12">
        <f t="shared" si="92"/>
        <v>230.79000000000005</v>
      </c>
      <c r="H147" s="12">
        <f t="shared" si="93"/>
        <v>131.88000000000002</v>
      </c>
      <c r="I147" s="29">
        <f t="shared" si="94"/>
        <v>131.88000000000002</v>
      </c>
      <c r="J147" s="29">
        <f t="shared" si="89"/>
        <v>306.15000000000003</v>
      </c>
      <c r="K147" s="29">
        <f t="shared" si="86"/>
        <v>138.47400000000002</v>
      </c>
      <c r="L147" s="29">
        <f t="shared" si="90"/>
        <v>294.1395</v>
      </c>
      <c r="M147" s="29">
        <f t="shared" si="84"/>
        <v>117.75</v>
      </c>
      <c r="N147" s="29">
        <f t="shared" si="95"/>
        <v>131.88000000000002</v>
      </c>
      <c r="O147" s="29">
        <f t="shared" si="96"/>
        <v>294.1395</v>
      </c>
      <c r="P147" s="23" t="s">
        <v>53</v>
      </c>
      <c r="Q147" s="29">
        <f t="shared" si="85"/>
        <v>178.98</v>
      </c>
      <c r="R147" s="29" t="str">
        <f t="shared" si="97"/>
        <v>Medicaid APG</v>
      </c>
      <c r="S147" s="29">
        <f t="shared" si="98"/>
        <v>171.44400000000005</v>
      </c>
      <c r="T147" s="29">
        <f t="shared" si="91"/>
        <v>353.25</v>
      </c>
      <c r="U147" s="29">
        <f t="shared" si="99"/>
        <v>131.88000000000002</v>
      </c>
      <c r="V147" s="29">
        <f t="shared" si="100"/>
        <v>131.88000000000002</v>
      </c>
      <c r="W147" s="29">
        <f t="shared" si="101"/>
        <v>122.46000000000001</v>
      </c>
      <c r="X147" s="33" t="s">
        <v>53</v>
      </c>
      <c r="Y147" s="33">
        <f t="shared" si="88"/>
        <v>131.88000000000002</v>
      </c>
      <c r="Z147" s="29">
        <f t="shared" si="109"/>
        <v>353.25</v>
      </c>
      <c r="AA147" s="29">
        <f t="shared" si="102"/>
        <v>131.88000000000002</v>
      </c>
      <c r="AB147" s="33" t="str">
        <f t="shared" si="103"/>
        <v>Medicaid APG</v>
      </c>
      <c r="AC147" s="33">
        <f t="shared" si="104"/>
        <v>131.88000000000002</v>
      </c>
      <c r="AD147" s="33">
        <f t="shared" si="105"/>
        <v>306.15000000000003</v>
      </c>
      <c r="AE147" s="29" t="s">
        <v>53</v>
      </c>
      <c r="AF147" s="27">
        <f t="shared" si="106"/>
        <v>131.88000000000002</v>
      </c>
      <c r="AG147" s="29" t="s">
        <v>53</v>
      </c>
      <c r="AH147" s="34">
        <f t="shared" si="81"/>
        <v>387.26797499999998</v>
      </c>
      <c r="AI147" s="28">
        <f t="shared" si="107"/>
        <v>387.26797499999998</v>
      </c>
      <c r="AJ147" s="29">
        <f t="shared" si="108"/>
        <v>471</v>
      </c>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6"/>
      <c r="CL147" s="6"/>
      <c r="CM147" s="6"/>
      <c r="CN147" s="6"/>
      <c r="CO147" s="6"/>
      <c r="CP147" s="6"/>
      <c r="CQ147" s="6"/>
      <c r="CR147" s="6"/>
      <c r="CS147" s="6"/>
      <c r="CT147" s="6"/>
      <c r="CU147" s="6"/>
      <c r="CV147" s="6"/>
    </row>
    <row r="148" spans="1:100" s="7" customFormat="1" x14ac:dyDescent="0.25">
      <c r="A148" s="113"/>
      <c r="B148" s="31">
        <v>19120</v>
      </c>
      <c r="C148" s="31">
        <v>19120</v>
      </c>
      <c r="D148" s="32" t="s">
        <v>171</v>
      </c>
      <c r="E148" s="32" t="s">
        <v>195</v>
      </c>
      <c r="F148" s="12">
        <v>3761</v>
      </c>
      <c r="G148" s="12">
        <f t="shared" si="92"/>
        <v>1842.8900000000003</v>
      </c>
      <c r="H148" s="12">
        <f t="shared" si="93"/>
        <v>1053.0800000000002</v>
      </c>
      <c r="I148" s="29">
        <f t="shared" si="94"/>
        <v>1053.0800000000002</v>
      </c>
      <c r="J148" s="29">
        <f t="shared" si="89"/>
        <v>2444.65</v>
      </c>
      <c r="K148" s="29">
        <f t="shared" si="86"/>
        <v>1105.7340000000002</v>
      </c>
      <c r="L148" s="29">
        <f t="shared" si="90"/>
        <v>2348.7445000000002</v>
      </c>
      <c r="M148" s="29">
        <f t="shared" si="84"/>
        <v>940.25</v>
      </c>
      <c r="N148" s="29">
        <f t="shared" si="95"/>
        <v>1053.0800000000002</v>
      </c>
      <c r="O148" s="29">
        <f t="shared" si="96"/>
        <v>2348.7445000000002</v>
      </c>
      <c r="P148" s="23" t="s">
        <v>53</v>
      </c>
      <c r="Q148" s="29">
        <f t="shared" si="85"/>
        <v>1429.18</v>
      </c>
      <c r="R148" s="29" t="str">
        <f t="shared" si="97"/>
        <v>Medicaid APG</v>
      </c>
      <c r="S148" s="29">
        <f t="shared" si="98"/>
        <v>1369.0040000000004</v>
      </c>
      <c r="T148" s="29">
        <f t="shared" si="91"/>
        <v>2820.75</v>
      </c>
      <c r="U148" s="29">
        <f t="shared" si="99"/>
        <v>1053.0800000000002</v>
      </c>
      <c r="V148" s="29">
        <f t="shared" si="100"/>
        <v>1053.0800000000002</v>
      </c>
      <c r="W148" s="29">
        <f t="shared" si="101"/>
        <v>977.86</v>
      </c>
      <c r="X148" s="33" t="s">
        <v>53</v>
      </c>
      <c r="Y148" s="33">
        <f t="shared" si="88"/>
        <v>1053.0800000000002</v>
      </c>
      <c r="Z148" s="29">
        <f t="shared" si="109"/>
        <v>2820.75</v>
      </c>
      <c r="AA148" s="29">
        <f t="shared" si="102"/>
        <v>1053.0800000000002</v>
      </c>
      <c r="AB148" s="33" t="str">
        <f t="shared" si="103"/>
        <v>Medicaid APG</v>
      </c>
      <c r="AC148" s="33">
        <f t="shared" si="104"/>
        <v>1053.0800000000002</v>
      </c>
      <c r="AD148" s="33">
        <f t="shared" si="105"/>
        <v>2444.65</v>
      </c>
      <c r="AE148" s="29" t="s">
        <v>53</v>
      </c>
      <c r="AF148" s="27">
        <f t="shared" si="106"/>
        <v>1053.0800000000002</v>
      </c>
      <c r="AG148" s="29" t="s">
        <v>53</v>
      </c>
      <c r="AH148" s="34">
        <f t="shared" si="81"/>
        <v>3092.3882250000001</v>
      </c>
      <c r="AI148" s="28">
        <f t="shared" si="107"/>
        <v>3092.3882250000001</v>
      </c>
      <c r="AJ148" s="29">
        <f t="shared" si="108"/>
        <v>3761</v>
      </c>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6"/>
      <c r="CL148" s="6"/>
      <c r="CM148" s="6"/>
      <c r="CN148" s="6"/>
      <c r="CO148" s="6"/>
      <c r="CP148" s="6"/>
      <c r="CQ148" s="6"/>
      <c r="CR148" s="6"/>
      <c r="CS148" s="6"/>
      <c r="CT148" s="6"/>
      <c r="CU148" s="6"/>
      <c r="CV148" s="6"/>
    </row>
    <row r="149" spans="1:100" s="7" customFormat="1" x14ac:dyDescent="0.25">
      <c r="A149" s="113"/>
      <c r="B149" s="31">
        <v>19125</v>
      </c>
      <c r="C149" s="31">
        <v>19125</v>
      </c>
      <c r="D149" s="32" t="s">
        <v>171</v>
      </c>
      <c r="E149" s="32" t="s">
        <v>196</v>
      </c>
      <c r="F149" s="12">
        <v>7315</v>
      </c>
      <c r="G149" s="12">
        <f t="shared" si="92"/>
        <v>3584.3500000000004</v>
      </c>
      <c r="H149" s="12">
        <f t="shared" si="93"/>
        <v>2048.2000000000003</v>
      </c>
      <c r="I149" s="29">
        <f t="shared" si="94"/>
        <v>2048.2000000000003</v>
      </c>
      <c r="J149" s="29">
        <f t="shared" si="89"/>
        <v>4754.75</v>
      </c>
      <c r="K149" s="29">
        <f t="shared" si="86"/>
        <v>2150.6100000000006</v>
      </c>
      <c r="L149" s="29">
        <f t="shared" si="90"/>
        <v>4568.2175000000007</v>
      </c>
      <c r="M149" s="29">
        <f t="shared" si="84"/>
        <v>1828.75</v>
      </c>
      <c r="N149" s="29">
        <f t="shared" si="95"/>
        <v>2048.2000000000003</v>
      </c>
      <c r="O149" s="29">
        <f t="shared" si="96"/>
        <v>4568.2175000000007</v>
      </c>
      <c r="P149" s="23" t="s">
        <v>53</v>
      </c>
      <c r="Q149" s="29">
        <f t="shared" si="85"/>
        <v>2779.7</v>
      </c>
      <c r="R149" s="29" t="str">
        <f t="shared" si="97"/>
        <v>Medicaid APG</v>
      </c>
      <c r="S149" s="29">
        <f t="shared" si="98"/>
        <v>2662.6600000000003</v>
      </c>
      <c r="T149" s="29">
        <f t="shared" si="91"/>
        <v>5486.25</v>
      </c>
      <c r="U149" s="29">
        <f t="shared" si="99"/>
        <v>2048.2000000000003</v>
      </c>
      <c r="V149" s="29">
        <f t="shared" si="100"/>
        <v>2048.2000000000003</v>
      </c>
      <c r="W149" s="29">
        <f t="shared" si="101"/>
        <v>1901.9</v>
      </c>
      <c r="X149" s="33" t="s">
        <v>53</v>
      </c>
      <c r="Y149" s="33">
        <f t="shared" si="88"/>
        <v>2048.2000000000003</v>
      </c>
      <c r="Z149" s="29">
        <f t="shared" si="109"/>
        <v>5486.25</v>
      </c>
      <c r="AA149" s="29">
        <f t="shared" si="102"/>
        <v>2048.2000000000003</v>
      </c>
      <c r="AB149" s="33" t="str">
        <f t="shared" si="103"/>
        <v>Medicaid APG</v>
      </c>
      <c r="AC149" s="33">
        <f t="shared" si="104"/>
        <v>2048.2000000000003</v>
      </c>
      <c r="AD149" s="33">
        <f t="shared" si="105"/>
        <v>4754.75</v>
      </c>
      <c r="AE149" s="29" t="s">
        <v>53</v>
      </c>
      <c r="AF149" s="27">
        <f t="shared" si="106"/>
        <v>2048.2000000000003</v>
      </c>
      <c r="AG149" s="29" t="s">
        <v>53</v>
      </c>
      <c r="AH149" s="34">
        <f t="shared" si="81"/>
        <v>6014.5758750000005</v>
      </c>
      <c r="AI149" s="28">
        <f t="shared" si="107"/>
        <v>6014.5758750000005</v>
      </c>
      <c r="AJ149" s="29">
        <f t="shared" si="108"/>
        <v>7315</v>
      </c>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6"/>
      <c r="CL149" s="6"/>
      <c r="CM149" s="6"/>
      <c r="CN149" s="6"/>
      <c r="CO149" s="6"/>
      <c r="CP149" s="6"/>
      <c r="CQ149" s="6"/>
      <c r="CR149" s="6"/>
      <c r="CS149" s="6"/>
      <c r="CT149" s="6"/>
      <c r="CU149" s="6"/>
      <c r="CV149" s="6"/>
    </row>
    <row r="150" spans="1:100" s="7" customFormat="1" x14ac:dyDescent="0.25">
      <c r="A150" s="113"/>
      <c r="B150" s="31">
        <v>19281</v>
      </c>
      <c r="C150" s="31">
        <v>19281</v>
      </c>
      <c r="D150" s="32" t="s">
        <v>171</v>
      </c>
      <c r="E150" s="32" t="s">
        <v>197</v>
      </c>
      <c r="F150" s="12">
        <v>648</v>
      </c>
      <c r="G150" s="12">
        <f t="shared" si="92"/>
        <v>317.52000000000004</v>
      </c>
      <c r="H150" s="12">
        <f t="shared" si="93"/>
        <v>181.44000000000003</v>
      </c>
      <c r="I150" s="29">
        <f t="shared" si="94"/>
        <v>181.44000000000003</v>
      </c>
      <c r="J150" s="29">
        <f t="shared" si="89"/>
        <v>421.2</v>
      </c>
      <c r="K150" s="29">
        <f t="shared" si="86"/>
        <v>190.51200000000003</v>
      </c>
      <c r="L150" s="29">
        <f t="shared" si="90"/>
        <v>404.67600000000004</v>
      </c>
      <c r="M150" s="29">
        <f t="shared" si="84"/>
        <v>162</v>
      </c>
      <c r="N150" s="29">
        <f t="shared" si="95"/>
        <v>181.44000000000003</v>
      </c>
      <c r="O150" s="29">
        <f t="shared" si="96"/>
        <v>404.67600000000004</v>
      </c>
      <c r="P150" s="23" t="s">
        <v>53</v>
      </c>
      <c r="Q150" s="29">
        <f t="shared" si="85"/>
        <v>246.24</v>
      </c>
      <c r="R150" s="29" t="str">
        <f t="shared" si="97"/>
        <v>Medicaid APG</v>
      </c>
      <c r="S150" s="29">
        <f t="shared" si="98"/>
        <v>235.87200000000004</v>
      </c>
      <c r="T150" s="29">
        <f t="shared" si="91"/>
        <v>486</v>
      </c>
      <c r="U150" s="29">
        <f t="shared" si="99"/>
        <v>181.44000000000003</v>
      </c>
      <c r="V150" s="29">
        <f t="shared" si="100"/>
        <v>181.44000000000003</v>
      </c>
      <c r="W150" s="29">
        <f t="shared" si="101"/>
        <v>168.48000000000002</v>
      </c>
      <c r="X150" s="33" t="s">
        <v>53</v>
      </c>
      <c r="Y150" s="33">
        <f t="shared" si="88"/>
        <v>181.44000000000003</v>
      </c>
      <c r="Z150" s="29">
        <f t="shared" si="109"/>
        <v>486</v>
      </c>
      <c r="AA150" s="29">
        <f t="shared" si="102"/>
        <v>181.44000000000003</v>
      </c>
      <c r="AB150" s="33" t="str">
        <f t="shared" si="103"/>
        <v>Medicaid APG</v>
      </c>
      <c r="AC150" s="33">
        <f t="shared" si="104"/>
        <v>181.44000000000003</v>
      </c>
      <c r="AD150" s="33">
        <f t="shared" si="105"/>
        <v>421.2</v>
      </c>
      <c r="AE150" s="29" t="s">
        <v>53</v>
      </c>
      <c r="AF150" s="27">
        <f t="shared" si="106"/>
        <v>181.44000000000003</v>
      </c>
      <c r="AG150" s="29" t="s">
        <v>53</v>
      </c>
      <c r="AH150" s="34">
        <f t="shared" si="81"/>
        <v>532.80179999999996</v>
      </c>
      <c r="AI150" s="28">
        <f t="shared" si="107"/>
        <v>532.80179999999996</v>
      </c>
      <c r="AJ150" s="29">
        <f t="shared" si="108"/>
        <v>648</v>
      </c>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6"/>
      <c r="CL150" s="6"/>
      <c r="CM150" s="6"/>
      <c r="CN150" s="6"/>
      <c r="CO150" s="6"/>
      <c r="CP150" s="6"/>
      <c r="CQ150" s="6"/>
      <c r="CR150" s="6"/>
      <c r="CS150" s="6"/>
      <c r="CT150" s="6"/>
      <c r="CU150" s="6"/>
      <c r="CV150" s="6"/>
    </row>
    <row r="151" spans="1:100" s="7" customFormat="1" x14ac:dyDescent="0.25">
      <c r="A151" s="113"/>
      <c r="B151" s="31">
        <v>19282</v>
      </c>
      <c r="C151" s="31">
        <v>19282</v>
      </c>
      <c r="D151" s="32" t="s">
        <v>171</v>
      </c>
      <c r="E151" s="32" t="s">
        <v>198</v>
      </c>
      <c r="F151" s="12">
        <v>160</v>
      </c>
      <c r="G151" s="12">
        <f t="shared" si="92"/>
        <v>78.400000000000006</v>
      </c>
      <c r="H151" s="12">
        <f t="shared" si="93"/>
        <v>44.800000000000004</v>
      </c>
      <c r="I151" s="29">
        <f t="shared" si="94"/>
        <v>44.800000000000004</v>
      </c>
      <c r="J151" s="29">
        <f t="shared" si="89"/>
        <v>104</v>
      </c>
      <c r="K151" s="29">
        <f t="shared" si="86"/>
        <v>47.040000000000006</v>
      </c>
      <c r="L151" s="29">
        <f t="shared" si="90"/>
        <v>99.920000000000016</v>
      </c>
      <c r="M151" s="29">
        <f t="shared" si="84"/>
        <v>40</v>
      </c>
      <c r="N151" s="29">
        <f t="shared" si="95"/>
        <v>44.800000000000004</v>
      </c>
      <c r="O151" s="29">
        <f t="shared" si="96"/>
        <v>99.920000000000016</v>
      </c>
      <c r="P151" s="23" t="s">
        <v>53</v>
      </c>
      <c r="Q151" s="29">
        <f t="shared" si="85"/>
        <v>60.8</v>
      </c>
      <c r="R151" s="29" t="str">
        <f t="shared" si="97"/>
        <v>Medicaid APG</v>
      </c>
      <c r="S151" s="29">
        <f t="shared" si="98"/>
        <v>58.240000000000009</v>
      </c>
      <c r="T151" s="29">
        <f t="shared" si="91"/>
        <v>120</v>
      </c>
      <c r="U151" s="29">
        <f t="shared" si="99"/>
        <v>44.800000000000004</v>
      </c>
      <c r="V151" s="29">
        <f t="shared" si="100"/>
        <v>44.800000000000004</v>
      </c>
      <c r="W151" s="29">
        <f t="shared" si="101"/>
        <v>41.6</v>
      </c>
      <c r="X151" s="33" t="s">
        <v>53</v>
      </c>
      <c r="Y151" s="33">
        <f t="shared" si="88"/>
        <v>44.800000000000004</v>
      </c>
      <c r="Z151" s="29">
        <f t="shared" si="109"/>
        <v>120</v>
      </c>
      <c r="AA151" s="29">
        <f t="shared" si="102"/>
        <v>44.800000000000004</v>
      </c>
      <c r="AB151" s="33" t="str">
        <f t="shared" si="103"/>
        <v>Medicaid APG</v>
      </c>
      <c r="AC151" s="33">
        <f t="shared" si="104"/>
        <v>44.800000000000004</v>
      </c>
      <c r="AD151" s="33">
        <f t="shared" si="105"/>
        <v>104</v>
      </c>
      <c r="AE151" s="29" t="s">
        <v>53</v>
      </c>
      <c r="AF151" s="27">
        <f t="shared" si="106"/>
        <v>44.800000000000004</v>
      </c>
      <c r="AG151" s="29" t="s">
        <v>53</v>
      </c>
      <c r="AH151" s="34">
        <f t="shared" si="81"/>
        <v>131.55600000000001</v>
      </c>
      <c r="AI151" s="28">
        <f t="shared" si="107"/>
        <v>131.55600000000001</v>
      </c>
      <c r="AJ151" s="29">
        <f t="shared" si="108"/>
        <v>160</v>
      </c>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6"/>
      <c r="CL151" s="6"/>
      <c r="CM151" s="6"/>
      <c r="CN151" s="6"/>
      <c r="CO151" s="6"/>
      <c r="CP151" s="6"/>
      <c r="CQ151" s="6"/>
      <c r="CR151" s="6"/>
      <c r="CS151" s="6"/>
      <c r="CT151" s="6"/>
      <c r="CU151" s="6"/>
      <c r="CV151" s="6"/>
    </row>
    <row r="152" spans="1:100" s="7" customFormat="1" x14ac:dyDescent="0.25">
      <c r="A152" s="113"/>
      <c r="B152" s="31">
        <v>19283</v>
      </c>
      <c r="C152" s="31">
        <v>19283</v>
      </c>
      <c r="D152" s="32" t="s">
        <v>171</v>
      </c>
      <c r="E152" s="32" t="s">
        <v>199</v>
      </c>
      <c r="F152" s="12">
        <v>320</v>
      </c>
      <c r="G152" s="12">
        <f t="shared" si="92"/>
        <v>156.80000000000001</v>
      </c>
      <c r="H152" s="12">
        <f t="shared" si="93"/>
        <v>89.600000000000009</v>
      </c>
      <c r="I152" s="29">
        <f t="shared" si="94"/>
        <v>89.600000000000009</v>
      </c>
      <c r="J152" s="29">
        <f t="shared" si="89"/>
        <v>208</v>
      </c>
      <c r="K152" s="29">
        <f t="shared" si="86"/>
        <v>94.080000000000013</v>
      </c>
      <c r="L152" s="29">
        <f t="shared" si="90"/>
        <v>199.84000000000003</v>
      </c>
      <c r="M152" s="29">
        <f t="shared" si="84"/>
        <v>80</v>
      </c>
      <c r="N152" s="29">
        <f t="shared" si="95"/>
        <v>89.600000000000009</v>
      </c>
      <c r="O152" s="29">
        <f t="shared" si="96"/>
        <v>199.84000000000003</v>
      </c>
      <c r="P152" s="23" t="s">
        <v>53</v>
      </c>
      <c r="Q152" s="29">
        <f t="shared" si="85"/>
        <v>121.6</v>
      </c>
      <c r="R152" s="29" t="str">
        <f t="shared" si="97"/>
        <v>Medicaid APG</v>
      </c>
      <c r="S152" s="29">
        <f t="shared" si="98"/>
        <v>116.48000000000002</v>
      </c>
      <c r="T152" s="29">
        <f t="shared" si="91"/>
        <v>240</v>
      </c>
      <c r="U152" s="29">
        <f t="shared" si="99"/>
        <v>89.600000000000009</v>
      </c>
      <c r="V152" s="29">
        <f t="shared" si="100"/>
        <v>89.600000000000009</v>
      </c>
      <c r="W152" s="29">
        <f t="shared" si="101"/>
        <v>83.2</v>
      </c>
      <c r="X152" s="33" t="s">
        <v>53</v>
      </c>
      <c r="Y152" s="33">
        <f t="shared" si="88"/>
        <v>89.600000000000009</v>
      </c>
      <c r="Z152" s="29">
        <f t="shared" si="109"/>
        <v>240</v>
      </c>
      <c r="AA152" s="29">
        <f t="shared" si="102"/>
        <v>89.600000000000009</v>
      </c>
      <c r="AB152" s="33" t="str">
        <f t="shared" si="103"/>
        <v>Medicaid APG</v>
      </c>
      <c r="AC152" s="33">
        <f t="shared" si="104"/>
        <v>89.600000000000009</v>
      </c>
      <c r="AD152" s="33">
        <f t="shared" si="105"/>
        <v>208</v>
      </c>
      <c r="AE152" s="29" t="s">
        <v>53</v>
      </c>
      <c r="AF152" s="27">
        <f t="shared" si="106"/>
        <v>89.600000000000009</v>
      </c>
      <c r="AG152" s="29" t="s">
        <v>53</v>
      </c>
      <c r="AH152" s="34">
        <f t="shared" si="81"/>
        <v>263.11200000000002</v>
      </c>
      <c r="AI152" s="28">
        <f t="shared" si="107"/>
        <v>263.11200000000002</v>
      </c>
      <c r="AJ152" s="29">
        <f t="shared" si="108"/>
        <v>320</v>
      </c>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6"/>
      <c r="CL152" s="6"/>
      <c r="CM152" s="6"/>
      <c r="CN152" s="6"/>
      <c r="CO152" s="6"/>
      <c r="CP152" s="6"/>
      <c r="CQ152" s="6"/>
      <c r="CR152" s="6"/>
      <c r="CS152" s="6"/>
      <c r="CT152" s="6"/>
      <c r="CU152" s="6"/>
      <c r="CV152" s="6"/>
    </row>
    <row r="153" spans="1:100" s="7" customFormat="1" x14ac:dyDescent="0.25">
      <c r="A153" s="113"/>
      <c r="B153" s="31">
        <v>19284</v>
      </c>
      <c r="C153" s="31">
        <v>19284</v>
      </c>
      <c r="D153" s="32" t="s">
        <v>171</v>
      </c>
      <c r="E153" s="32" t="s">
        <v>200</v>
      </c>
      <c r="F153" s="12">
        <v>160</v>
      </c>
      <c r="G153" s="12">
        <f t="shared" si="92"/>
        <v>78.400000000000006</v>
      </c>
      <c r="H153" s="12">
        <f t="shared" si="93"/>
        <v>44.800000000000004</v>
      </c>
      <c r="I153" s="29">
        <f t="shared" si="94"/>
        <v>44.800000000000004</v>
      </c>
      <c r="J153" s="29">
        <f t="shared" si="89"/>
        <v>104</v>
      </c>
      <c r="K153" s="29">
        <f t="shared" si="86"/>
        <v>47.040000000000006</v>
      </c>
      <c r="L153" s="29">
        <f t="shared" si="90"/>
        <v>99.920000000000016</v>
      </c>
      <c r="M153" s="29">
        <f t="shared" si="84"/>
        <v>40</v>
      </c>
      <c r="N153" s="29">
        <f t="shared" si="95"/>
        <v>44.800000000000004</v>
      </c>
      <c r="O153" s="29">
        <f t="shared" si="96"/>
        <v>99.920000000000016</v>
      </c>
      <c r="P153" s="23" t="s">
        <v>53</v>
      </c>
      <c r="Q153" s="29">
        <f t="shared" si="85"/>
        <v>60.8</v>
      </c>
      <c r="R153" s="29" t="str">
        <f t="shared" si="97"/>
        <v>Medicaid APG</v>
      </c>
      <c r="S153" s="29">
        <f t="shared" si="98"/>
        <v>58.240000000000009</v>
      </c>
      <c r="T153" s="29">
        <f t="shared" si="91"/>
        <v>120</v>
      </c>
      <c r="U153" s="29">
        <f t="shared" si="99"/>
        <v>44.800000000000004</v>
      </c>
      <c r="V153" s="29">
        <f t="shared" si="100"/>
        <v>44.800000000000004</v>
      </c>
      <c r="W153" s="29">
        <f t="shared" si="101"/>
        <v>41.6</v>
      </c>
      <c r="X153" s="33" t="s">
        <v>53</v>
      </c>
      <c r="Y153" s="33">
        <f t="shared" si="88"/>
        <v>44.800000000000004</v>
      </c>
      <c r="Z153" s="29">
        <f t="shared" si="109"/>
        <v>120</v>
      </c>
      <c r="AA153" s="29">
        <f t="shared" si="102"/>
        <v>44.800000000000004</v>
      </c>
      <c r="AB153" s="33" t="str">
        <f t="shared" si="103"/>
        <v>Medicaid APG</v>
      </c>
      <c r="AC153" s="33">
        <f t="shared" si="104"/>
        <v>44.800000000000004</v>
      </c>
      <c r="AD153" s="33">
        <f t="shared" si="105"/>
        <v>104</v>
      </c>
      <c r="AE153" s="29" t="s">
        <v>53</v>
      </c>
      <c r="AF153" s="27">
        <f t="shared" si="106"/>
        <v>44.800000000000004</v>
      </c>
      <c r="AG153" s="29" t="s">
        <v>53</v>
      </c>
      <c r="AH153" s="34">
        <f t="shared" si="81"/>
        <v>131.55600000000001</v>
      </c>
      <c r="AI153" s="28">
        <f t="shared" si="107"/>
        <v>131.55600000000001</v>
      </c>
      <c r="AJ153" s="29">
        <f t="shared" si="108"/>
        <v>160</v>
      </c>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6"/>
      <c r="CL153" s="6"/>
      <c r="CM153" s="6"/>
      <c r="CN153" s="6"/>
      <c r="CO153" s="6"/>
      <c r="CP153" s="6"/>
      <c r="CQ153" s="6"/>
      <c r="CR153" s="6"/>
      <c r="CS153" s="6"/>
      <c r="CT153" s="6"/>
      <c r="CU153" s="6"/>
      <c r="CV153" s="6"/>
    </row>
    <row r="154" spans="1:100" s="7" customFormat="1" x14ac:dyDescent="0.25">
      <c r="A154" s="113"/>
      <c r="B154" s="31">
        <v>24220</v>
      </c>
      <c r="C154" s="31">
        <v>24220</v>
      </c>
      <c r="D154" s="32" t="s">
        <v>171</v>
      </c>
      <c r="E154" s="32" t="s">
        <v>201</v>
      </c>
      <c r="F154" s="12">
        <v>315</v>
      </c>
      <c r="G154" s="12">
        <f t="shared" si="92"/>
        <v>154.35</v>
      </c>
      <c r="H154" s="12">
        <f t="shared" si="93"/>
        <v>88.2</v>
      </c>
      <c r="I154" s="29">
        <f t="shared" si="94"/>
        <v>88.2</v>
      </c>
      <c r="J154" s="29">
        <f t="shared" si="89"/>
        <v>204.75</v>
      </c>
      <c r="K154" s="29">
        <f t="shared" si="86"/>
        <v>92.610000000000014</v>
      </c>
      <c r="L154" s="29">
        <f t="shared" si="90"/>
        <v>196.71750000000003</v>
      </c>
      <c r="M154" s="29">
        <f t="shared" si="84"/>
        <v>78.75</v>
      </c>
      <c r="N154" s="29">
        <f t="shared" si="95"/>
        <v>88.2</v>
      </c>
      <c r="O154" s="29">
        <f t="shared" si="96"/>
        <v>196.71750000000003</v>
      </c>
      <c r="P154" s="23" t="s">
        <v>53</v>
      </c>
      <c r="Q154" s="29">
        <f t="shared" si="85"/>
        <v>119.7</v>
      </c>
      <c r="R154" s="29" t="str">
        <f t="shared" si="97"/>
        <v>Medicaid APG</v>
      </c>
      <c r="S154" s="29">
        <f t="shared" si="98"/>
        <v>114.66000000000001</v>
      </c>
      <c r="T154" s="29">
        <f t="shared" si="91"/>
        <v>236.25</v>
      </c>
      <c r="U154" s="29">
        <f t="shared" si="99"/>
        <v>88.2</v>
      </c>
      <c r="V154" s="29">
        <f t="shared" si="100"/>
        <v>88.2</v>
      </c>
      <c r="W154" s="29">
        <f t="shared" si="101"/>
        <v>81.900000000000006</v>
      </c>
      <c r="X154" s="33" t="s">
        <v>53</v>
      </c>
      <c r="Y154" s="33">
        <f t="shared" si="88"/>
        <v>88.2</v>
      </c>
      <c r="Z154" s="29">
        <f t="shared" si="109"/>
        <v>236.25</v>
      </c>
      <c r="AA154" s="29">
        <f t="shared" si="102"/>
        <v>88.2</v>
      </c>
      <c r="AB154" s="33" t="str">
        <f t="shared" si="103"/>
        <v>Medicaid APG</v>
      </c>
      <c r="AC154" s="33">
        <f t="shared" si="104"/>
        <v>88.2</v>
      </c>
      <c r="AD154" s="33">
        <f t="shared" si="105"/>
        <v>204.75</v>
      </c>
      <c r="AE154" s="29" t="s">
        <v>53</v>
      </c>
      <c r="AF154" s="27">
        <f t="shared" si="106"/>
        <v>88.2</v>
      </c>
      <c r="AG154" s="29" t="s">
        <v>53</v>
      </c>
      <c r="AH154" s="34">
        <f t="shared" si="81"/>
        <v>259.00087500000001</v>
      </c>
      <c r="AI154" s="28">
        <f t="shared" si="107"/>
        <v>259.00087500000001</v>
      </c>
      <c r="AJ154" s="29">
        <f t="shared" si="108"/>
        <v>315</v>
      </c>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6"/>
      <c r="CL154" s="6"/>
      <c r="CM154" s="6"/>
      <c r="CN154" s="6"/>
      <c r="CO154" s="6"/>
      <c r="CP154" s="6"/>
      <c r="CQ154" s="6"/>
      <c r="CR154" s="6"/>
      <c r="CS154" s="6"/>
      <c r="CT154" s="6"/>
      <c r="CU154" s="6"/>
      <c r="CV154" s="6"/>
    </row>
    <row r="155" spans="1:100" s="7" customFormat="1" x14ac:dyDescent="0.25">
      <c r="A155" s="113"/>
      <c r="B155" s="31">
        <v>25246</v>
      </c>
      <c r="C155" s="31">
        <v>25246</v>
      </c>
      <c r="D155" s="32" t="s">
        <v>171</v>
      </c>
      <c r="E155" s="32" t="s">
        <v>202</v>
      </c>
      <c r="F155" s="12">
        <v>135</v>
      </c>
      <c r="G155" s="12">
        <f t="shared" si="92"/>
        <v>66.150000000000006</v>
      </c>
      <c r="H155" s="12">
        <f t="shared" si="93"/>
        <v>37.800000000000004</v>
      </c>
      <c r="I155" s="29">
        <f t="shared" si="94"/>
        <v>37.800000000000004</v>
      </c>
      <c r="J155" s="29">
        <f t="shared" si="89"/>
        <v>87.75</v>
      </c>
      <c r="K155" s="29">
        <f t="shared" si="86"/>
        <v>39.690000000000005</v>
      </c>
      <c r="L155" s="29">
        <f t="shared" si="90"/>
        <v>84.307500000000005</v>
      </c>
      <c r="M155" s="29">
        <f t="shared" si="84"/>
        <v>33.75</v>
      </c>
      <c r="N155" s="29">
        <f t="shared" si="95"/>
        <v>37.800000000000004</v>
      </c>
      <c r="O155" s="29">
        <f t="shared" si="96"/>
        <v>84.307500000000005</v>
      </c>
      <c r="P155" s="23" t="s">
        <v>53</v>
      </c>
      <c r="Q155" s="29">
        <f t="shared" si="85"/>
        <v>51.3</v>
      </c>
      <c r="R155" s="29" t="str">
        <f t="shared" si="97"/>
        <v>Medicaid APG</v>
      </c>
      <c r="S155" s="29">
        <f t="shared" si="98"/>
        <v>49.140000000000008</v>
      </c>
      <c r="T155" s="29">
        <f t="shared" si="91"/>
        <v>101.25</v>
      </c>
      <c r="U155" s="29">
        <f t="shared" si="99"/>
        <v>37.800000000000004</v>
      </c>
      <c r="V155" s="29">
        <f t="shared" si="100"/>
        <v>37.800000000000004</v>
      </c>
      <c r="W155" s="29">
        <f t="shared" si="101"/>
        <v>35.1</v>
      </c>
      <c r="X155" s="33" t="s">
        <v>53</v>
      </c>
      <c r="Y155" s="33">
        <f t="shared" si="88"/>
        <v>37.800000000000004</v>
      </c>
      <c r="Z155" s="29">
        <f t="shared" si="109"/>
        <v>101.25</v>
      </c>
      <c r="AA155" s="29">
        <f t="shared" si="102"/>
        <v>37.800000000000004</v>
      </c>
      <c r="AB155" s="33" t="str">
        <f t="shared" si="103"/>
        <v>Medicaid APG</v>
      </c>
      <c r="AC155" s="33">
        <f t="shared" si="104"/>
        <v>37.800000000000004</v>
      </c>
      <c r="AD155" s="33">
        <f t="shared" si="105"/>
        <v>87.75</v>
      </c>
      <c r="AE155" s="29" t="s">
        <v>53</v>
      </c>
      <c r="AF155" s="27">
        <f t="shared" si="106"/>
        <v>37.800000000000004</v>
      </c>
      <c r="AG155" s="29" t="s">
        <v>53</v>
      </c>
      <c r="AH155" s="34">
        <f t="shared" si="81"/>
        <v>111.00037500000001</v>
      </c>
      <c r="AI155" s="28">
        <f t="shared" si="107"/>
        <v>111.00037500000001</v>
      </c>
      <c r="AJ155" s="29">
        <f t="shared" si="108"/>
        <v>135</v>
      </c>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6"/>
      <c r="CL155" s="6"/>
      <c r="CM155" s="6"/>
      <c r="CN155" s="6"/>
      <c r="CO155" s="6"/>
      <c r="CP155" s="6"/>
      <c r="CQ155" s="6"/>
      <c r="CR155" s="6"/>
      <c r="CS155" s="6"/>
      <c r="CT155" s="6"/>
      <c r="CU155" s="6"/>
      <c r="CV155" s="6"/>
    </row>
    <row r="156" spans="1:100" s="7" customFormat="1" x14ac:dyDescent="0.25">
      <c r="A156" s="113"/>
      <c r="B156" s="31">
        <v>27095</v>
      </c>
      <c r="C156" s="31">
        <v>27095</v>
      </c>
      <c r="D156" s="32" t="s">
        <v>171</v>
      </c>
      <c r="E156" s="32" t="s">
        <v>203</v>
      </c>
      <c r="F156" s="12">
        <v>186</v>
      </c>
      <c r="G156" s="12">
        <f t="shared" si="92"/>
        <v>91.140000000000015</v>
      </c>
      <c r="H156" s="12">
        <f t="shared" si="93"/>
        <v>52.080000000000005</v>
      </c>
      <c r="I156" s="29">
        <f t="shared" si="94"/>
        <v>52.080000000000005</v>
      </c>
      <c r="J156" s="29">
        <f t="shared" si="89"/>
        <v>120.9</v>
      </c>
      <c r="K156" s="29">
        <f t="shared" si="86"/>
        <v>54.684000000000005</v>
      </c>
      <c r="L156" s="29">
        <f t="shared" si="90"/>
        <v>116.15700000000001</v>
      </c>
      <c r="M156" s="29">
        <f t="shared" si="84"/>
        <v>46.5</v>
      </c>
      <c r="N156" s="29">
        <f t="shared" si="95"/>
        <v>52.080000000000005</v>
      </c>
      <c r="O156" s="29">
        <f t="shared" si="96"/>
        <v>116.15700000000001</v>
      </c>
      <c r="P156" s="23" t="s">
        <v>53</v>
      </c>
      <c r="Q156" s="29">
        <f t="shared" si="85"/>
        <v>70.680000000000007</v>
      </c>
      <c r="R156" s="29" t="str">
        <f t="shared" si="97"/>
        <v>Medicaid APG</v>
      </c>
      <c r="S156" s="29">
        <f t="shared" si="98"/>
        <v>67.704000000000008</v>
      </c>
      <c r="T156" s="29">
        <f t="shared" si="91"/>
        <v>139.5</v>
      </c>
      <c r="U156" s="29">
        <f t="shared" si="99"/>
        <v>52.080000000000005</v>
      </c>
      <c r="V156" s="29">
        <f t="shared" si="100"/>
        <v>52.080000000000005</v>
      </c>
      <c r="W156" s="29">
        <f t="shared" si="101"/>
        <v>48.36</v>
      </c>
      <c r="X156" s="33" t="s">
        <v>53</v>
      </c>
      <c r="Y156" s="33">
        <f t="shared" si="88"/>
        <v>52.080000000000005</v>
      </c>
      <c r="Z156" s="29">
        <f t="shared" si="109"/>
        <v>139.5</v>
      </c>
      <c r="AA156" s="29">
        <f t="shared" si="102"/>
        <v>52.080000000000005</v>
      </c>
      <c r="AB156" s="33" t="str">
        <f t="shared" si="103"/>
        <v>Medicaid APG</v>
      </c>
      <c r="AC156" s="33">
        <f t="shared" si="104"/>
        <v>52.080000000000005</v>
      </c>
      <c r="AD156" s="33">
        <f t="shared" si="105"/>
        <v>120.9</v>
      </c>
      <c r="AE156" s="29" t="s">
        <v>53</v>
      </c>
      <c r="AF156" s="27">
        <f t="shared" si="106"/>
        <v>52.080000000000005</v>
      </c>
      <c r="AG156" s="29" t="s">
        <v>53</v>
      </c>
      <c r="AH156" s="34">
        <f t="shared" si="81"/>
        <v>152.93385000000001</v>
      </c>
      <c r="AI156" s="28">
        <f t="shared" si="107"/>
        <v>152.93385000000001</v>
      </c>
      <c r="AJ156" s="29">
        <f t="shared" si="108"/>
        <v>186</v>
      </c>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6"/>
      <c r="CL156" s="6"/>
      <c r="CM156" s="6"/>
      <c r="CN156" s="6"/>
      <c r="CO156" s="6"/>
      <c r="CP156" s="6"/>
      <c r="CQ156" s="6"/>
      <c r="CR156" s="6"/>
      <c r="CS156" s="6"/>
      <c r="CT156" s="6"/>
      <c r="CU156" s="6"/>
      <c r="CV156" s="6"/>
    </row>
    <row r="157" spans="1:100" s="7" customFormat="1" x14ac:dyDescent="0.25">
      <c r="A157" s="113"/>
      <c r="B157" s="31">
        <v>27369</v>
      </c>
      <c r="C157" s="31">
        <v>27369</v>
      </c>
      <c r="D157" s="32" t="s">
        <v>171</v>
      </c>
      <c r="E157" s="32" t="s">
        <v>204</v>
      </c>
      <c r="F157" s="12">
        <v>314</v>
      </c>
      <c r="G157" s="12">
        <f t="shared" si="92"/>
        <v>153.86000000000001</v>
      </c>
      <c r="H157" s="12">
        <f t="shared" si="93"/>
        <v>87.92</v>
      </c>
      <c r="I157" s="29">
        <f t="shared" si="94"/>
        <v>87.92</v>
      </c>
      <c r="J157" s="29">
        <f t="shared" si="89"/>
        <v>204.1</v>
      </c>
      <c r="K157" s="29">
        <f t="shared" si="86"/>
        <v>92.316000000000003</v>
      </c>
      <c r="L157" s="29">
        <f t="shared" si="90"/>
        <v>196.09300000000002</v>
      </c>
      <c r="M157" s="29">
        <f t="shared" si="84"/>
        <v>78.5</v>
      </c>
      <c r="N157" s="29">
        <f t="shared" si="95"/>
        <v>87.92</v>
      </c>
      <c r="O157" s="29">
        <f t="shared" si="96"/>
        <v>196.09300000000002</v>
      </c>
      <c r="P157" s="23" t="s">
        <v>53</v>
      </c>
      <c r="Q157" s="29">
        <f t="shared" si="85"/>
        <v>119.32000000000001</v>
      </c>
      <c r="R157" s="29" t="str">
        <f t="shared" si="97"/>
        <v>Medicaid APG</v>
      </c>
      <c r="S157" s="29">
        <f t="shared" si="98"/>
        <v>114.29600000000001</v>
      </c>
      <c r="T157" s="29">
        <f t="shared" si="91"/>
        <v>235.5</v>
      </c>
      <c r="U157" s="29">
        <f t="shared" si="99"/>
        <v>87.92</v>
      </c>
      <c r="V157" s="29">
        <f t="shared" si="100"/>
        <v>87.92</v>
      </c>
      <c r="W157" s="29">
        <f t="shared" si="101"/>
        <v>81.64</v>
      </c>
      <c r="X157" s="33" t="s">
        <v>53</v>
      </c>
      <c r="Y157" s="33">
        <f t="shared" si="88"/>
        <v>87.92</v>
      </c>
      <c r="Z157" s="29">
        <f t="shared" si="109"/>
        <v>235.5</v>
      </c>
      <c r="AA157" s="29">
        <f t="shared" si="102"/>
        <v>87.92</v>
      </c>
      <c r="AB157" s="33" t="str">
        <f t="shared" si="103"/>
        <v>Medicaid APG</v>
      </c>
      <c r="AC157" s="33">
        <f t="shared" si="104"/>
        <v>87.92</v>
      </c>
      <c r="AD157" s="33">
        <f t="shared" si="105"/>
        <v>204.1</v>
      </c>
      <c r="AE157" s="29" t="s">
        <v>53</v>
      </c>
      <c r="AF157" s="27">
        <f t="shared" si="106"/>
        <v>87.92</v>
      </c>
      <c r="AG157" s="29" t="s">
        <v>53</v>
      </c>
      <c r="AH157" s="34">
        <f t="shared" si="81"/>
        <v>258.17865</v>
      </c>
      <c r="AI157" s="28">
        <f t="shared" si="107"/>
        <v>258.17865</v>
      </c>
      <c r="AJ157" s="29">
        <f t="shared" si="108"/>
        <v>314</v>
      </c>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6"/>
      <c r="CL157" s="6"/>
      <c r="CM157" s="6"/>
      <c r="CN157" s="6"/>
      <c r="CO157" s="6"/>
      <c r="CP157" s="6"/>
      <c r="CQ157" s="6"/>
      <c r="CR157" s="6"/>
      <c r="CS157" s="6"/>
      <c r="CT157" s="6"/>
      <c r="CU157" s="6"/>
      <c r="CV157" s="6"/>
    </row>
    <row r="158" spans="1:100" s="7" customFormat="1" x14ac:dyDescent="0.25">
      <c r="A158" s="113"/>
      <c r="B158" s="31">
        <v>27648</v>
      </c>
      <c r="C158" s="31">
        <v>27648</v>
      </c>
      <c r="D158" s="32" t="s">
        <v>171</v>
      </c>
      <c r="E158" s="32" t="s">
        <v>205</v>
      </c>
      <c r="F158" s="12">
        <v>315</v>
      </c>
      <c r="G158" s="12">
        <f t="shared" si="92"/>
        <v>154.35</v>
      </c>
      <c r="H158" s="12">
        <f t="shared" si="93"/>
        <v>88.2</v>
      </c>
      <c r="I158" s="29">
        <f t="shared" si="94"/>
        <v>88.2</v>
      </c>
      <c r="J158" s="29">
        <f t="shared" si="89"/>
        <v>204.75</v>
      </c>
      <c r="K158" s="29">
        <f t="shared" si="86"/>
        <v>92.610000000000014</v>
      </c>
      <c r="L158" s="29">
        <f t="shared" si="90"/>
        <v>196.71750000000003</v>
      </c>
      <c r="M158" s="29">
        <f t="shared" si="84"/>
        <v>78.75</v>
      </c>
      <c r="N158" s="29">
        <f t="shared" si="95"/>
        <v>88.2</v>
      </c>
      <c r="O158" s="29">
        <f t="shared" si="96"/>
        <v>196.71750000000003</v>
      </c>
      <c r="P158" s="23" t="s">
        <v>53</v>
      </c>
      <c r="Q158" s="29">
        <f t="shared" si="85"/>
        <v>119.7</v>
      </c>
      <c r="R158" s="29" t="str">
        <f t="shared" si="97"/>
        <v>Medicaid APG</v>
      </c>
      <c r="S158" s="29">
        <f t="shared" si="98"/>
        <v>114.66000000000001</v>
      </c>
      <c r="T158" s="29">
        <f t="shared" si="91"/>
        <v>236.25</v>
      </c>
      <c r="U158" s="29">
        <f t="shared" si="99"/>
        <v>88.2</v>
      </c>
      <c r="V158" s="29">
        <f t="shared" si="100"/>
        <v>88.2</v>
      </c>
      <c r="W158" s="29">
        <f t="shared" si="101"/>
        <v>81.900000000000006</v>
      </c>
      <c r="X158" s="33" t="s">
        <v>53</v>
      </c>
      <c r="Y158" s="33">
        <f t="shared" si="88"/>
        <v>88.2</v>
      </c>
      <c r="Z158" s="29">
        <f t="shared" si="109"/>
        <v>236.25</v>
      </c>
      <c r="AA158" s="29">
        <f t="shared" si="102"/>
        <v>88.2</v>
      </c>
      <c r="AB158" s="33" t="str">
        <f t="shared" si="103"/>
        <v>Medicaid APG</v>
      </c>
      <c r="AC158" s="33">
        <f t="shared" si="104"/>
        <v>88.2</v>
      </c>
      <c r="AD158" s="33">
        <f t="shared" si="105"/>
        <v>204.75</v>
      </c>
      <c r="AE158" s="29" t="s">
        <v>53</v>
      </c>
      <c r="AF158" s="27">
        <f t="shared" si="106"/>
        <v>88.2</v>
      </c>
      <c r="AG158" s="29" t="s">
        <v>53</v>
      </c>
      <c r="AH158" s="34">
        <f t="shared" si="81"/>
        <v>259.00087500000001</v>
      </c>
      <c r="AI158" s="28">
        <f t="shared" si="107"/>
        <v>259.00087500000001</v>
      </c>
      <c r="AJ158" s="29">
        <f t="shared" si="108"/>
        <v>315</v>
      </c>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6"/>
      <c r="CL158" s="6"/>
      <c r="CM158" s="6"/>
      <c r="CN158" s="6"/>
      <c r="CO158" s="6"/>
      <c r="CP158" s="6"/>
      <c r="CQ158" s="6"/>
      <c r="CR158" s="6"/>
      <c r="CS158" s="6"/>
      <c r="CT158" s="6"/>
      <c r="CU158" s="6"/>
      <c r="CV158" s="6"/>
    </row>
    <row r="159" spans="1:100" s="7" customFormat="1" x14ac:dyDescent="0.25">
      <c r="A159" s="113"/>
      <c r="B159" s="31">
        <v>60100</v>
      </c>
      <c r="C159" s="31">
        <v>60100</v>
      </c>
      <c r="D159" s="32" t="s">
        <v>171</v>
      </c>
      <c r="E159" s="32" t="s">
        <v>206</v>
      </c>
      <c r="F159" s="12">
        <v>2018</v>
      </c>
      <c r="G159" s="12">
        <f t="shared" si="92"/>
        <v>988.82000000000016</v>
      </c>
      <c r="H159" s="12">
        <f t="shared" si="93"/>
        <v>565.04000000000008</v>
      </c>
      <c r="I159" s="29">
        <f t="shared" si="94"/>
        <v>565.04000000000008</v>
      </c>
      <c r="J159" s="29">
        <f t="shared" si="89"/>
        <v>1311.7</v>
      </c>
      <c r="K159" s="29">
        <f t="shared" si="86"/>
        <v>593.29200000000014</v>
      </c>
      <c r="L159" s="29">
        <f t="shared" si="90"/>
        <v>1260.2410000000002</v>
      </c>
      <c r="M159" s="29">
        <f t="shared" si="84"/>
        <v>504.5</v>
      </c>
      <c r="N159" s="29">
        <f t="shared" si="95"/>
        <v>565.04000000000008</v>
      </c>
      <c r="O159" s="29">
        <f t="shared" si="96"/>
        <v>1260.2410000000002</v>
      </c>
      <c r="P159" s="23" t="s">
        <v>53</v>
      </c>
      <c r="Q159" s="29">
        <f t="shared" si="85"/>
        <v>766.84</v>
      </c>
      <c r="R159" s="29" t="str">
        <f t="shared" si="97"/>
        <v>Medicaid APG</v>
      </c>
      <c r="S159" s="29">
        <f t="shared" si="98"/>
        <v>734.55200000000013</v>
      </c>
      <c r="T159" s="29">
        <f t="shared" si="91"/>
        <v>1513.5</v>
      </c>
      <c r="U159" s="29">
        <f t="shared" si="99"/>
        <v>565.04000000000008</v>
      </c>
      <c r="V159" s="29">
        <f t="shared" si="100"/>
        <v>565.04000000000008</v>
      </c>
      <c r="W159" s="29">
        <f t="shared" si="101"/>
        <v>524.68000000000006</v>
      </c>
      <c r="X159" s="33" t="s">
        <v>53</v>
      </c>
      <c r="Y159" s="33">
        <f t="shared" si="88"/>
        <v>565.04000000000008</v>
      </c>
      <c r="Z159" s="29">
        <f t="shared" si="109"/>
        <v>1513.5</v>
      </c>
      <c r="AA159" s="29">
        <f t="shared" si="102"/>
        <v>565.04000000000008</v>
      </c>
      <c r="AB159" s="33" t="str">
        <f t="shared" si="103"/>
        <v>Medicaid APG</v>
      </c>
      <c r="AC159" s="33">
        <f t="shared" si="104"/>
        <v>565.04000000000008</v>
      </c>
      <c r="AD159" s="33">
        <f t="shared" si="105"/>
        <v>1311.7</v>
      </c>
      <c r="AE159" s="29" t="s">
        <v>53</v>
      </c>
      <c r="AF159" s="27">
        <f t="shared" si="106"/>
        <v>565.04000000000008</v>
      </c>
      <c r="AG159" s="29" t="s">
        <v>53</v>
      </c>
      <c r="AH159" s="34">
        <f t="shared" si="81"/>
        <v>1659.2500500000001</v>
      </c>
      <c r="AI159" s="28">
        <f t="shared" si="107"/>
        <v>1659.2500500000001</v>
      </c>
      <c r="AJ159" s="29">
        <f t="shared" si="108"/>
        <v>2018</v>
      </c>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6"/>
      <c r="CL159" s="6"/>
      <c r="CM159" s="6"/>
      <c r="CN159" s="6"/>
      <c r="CO159" s="6"/>
      <c r="CP159" s="6"/>
      <c r="CQ159" s="6"/>
      <c r="CR159" s="6"/>
      <c r="CS159" s="6"/>
      <c r="CT159" s="6"/>
      <c r="CU159" s="6"/>
      <c r="CV159" s="6"/>
    </row>
    <row r="160" spans="1:100" s="7" customFormat="1" x14ac:dyDescent="0.25">
      <c r="A160" s="113"/>
      <c r="B160" s="31">
        <v>62284</v>
      </c>
      <c r="C160" s="31">
        <v>62284</v>
      </c>
      <c r="D160" s="32" t="s">
        <v>171</v>
      </c>
      <c r="E160" s="32" t="s">
        <v>207</v>
      </c>
      <c r="F160" s="12">
        <v>177</v>
      </c>
      <c r="G160" s="12">
        <f t="shared" si="92"/>
        <v>86.73</v>
      </c>
      <c r="H160" s="12">
        <f t="shared" si="93"/>
        <v>49.56</v>
      </c>
      <c r="I160" s="29">
        <f t="shared" si="94"/>
        <v>49.56</v>
      </c>
      <c r="J160" s="29">
        <f t="shared" si="89"/>
        <v>115.05</v>
      </c>
      <c r="K160" s="29">
        <f t="shared" si="86"/>
        <v>52.038000000000004</v>
      </c>
      <c r="L160" s="29">
        <f t="shared" si="90"/>
        <v>110.5365</v>
      </c>
      <c r="M160" s="29">
        <f t="shared" si="84"/>
        <v>44.25</v>
      </c>
      <c r="N160" s="29">
        <f t="shared" si="95"/>
        <v>49.56</v>
      </c>
      <c r="O160" s="29">
        <f t="shared" si="96"/>
        <v>110.5365</v>
      </c>
      <c r="P160" s="23" t="s">
        <v>53</v>
      </c>
      <c r="Q160" s="29">
        <f t="shared" si="85"/>
        <v>67.260000000000005</v>
      </c>
      <c r="R160" s="29" t="str">
        <f t="shared" si="97"/>
        <v>Medicaid APG</v>
      </c>
      <c r="S160" s="29">
        <f t="shared" si="98"/>
        <v>64.428000000000011</v>
      </c>
      <c r="T160" s="29">
        <f t="shared" si="91"/>
        <v>132.75</v>
      </c>
      <c r="U160" s="29">
        <f t="shared" si="99"/>
        <v>49.56</v>
      </c>
      <c r="V160" s="29">
        <f t="shared" si="100"/>
        <v>49.56</v>
      </c>
      <c r="W160" s="29">
        <f t="shared" si="101"/>
        <v>46.02</v>
      </c>
      <c r="X160" s="33" t="s">
        <v>53</v>
      </c>
      <c r="Y160" s="33">
        <f t="shared" si="88"/>
        <v>49.56</v>
      </c>
      <c r="Z160" s="29">
        <f t="shared" si="109"/>
        <v>132.75</v>
      </c>
      <c r="AA160" s="29">
        <f t="shared" si="102"/>
        <v>49.56</v>
      </c>
      <c r="AB160" s="33" t="str">
        <f t="shared" si="103"/>
        <v>Medicaid APG</v>
      </c>
      <c r="AC160" s="33">
        <f t="shared" si="104"/>
        <v>49.56</v>
      </c>
      <c r="AD160" s="33">
        <f t="shared" si="105"/>
        <v>115.05</v>
      </c>
      <c r="AE160" s="29" t="s">
        <v>53</v>
      </c>
      <c r="AF160" s="27">
        <f t="shared" si="106"/>
        <v>49.56</v>
      </c>
      <c r="AG160" s="29" t="s">
        <v>53</v>
      </c>
      <c r="AH160" s="34">
        <f t="shared" si="81"/>
        <v>145.53382500000001</v>
      </c>
      <c r="AI160" s="28">
        <f t="shared" si="107"/>
        <v>145.53382500000001</v>
      </c>
      <c r="AJ160" s="29">
        <f t="shared" si="108"/>
        <v>177</v>
      </c>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6"/>
      <c r="CL160" s="6"/>
      <c r="CM160" s="6"/>
      <c r="CN160" s="6"/>
      <c r="CO160" s="6"/>
      <c r="CP160" s="6"/>
      <c r="CQ160" s="6"/>
      <c r="CR160" s="6"/>
      <c r="CS160" s="6"/>
      <c r="CT160" s="6"/>
      <c r="CU160" s="6"/>
      <c r="CV160" s="6"/>
    </row>
    <row r="161" spans="1:100" s="7" customFormat="1" x14ac:dyDescent="0.25">
      <c r="A161" s="113"/>
      <c r="B161" s="31">
        <v>62302</v>
      </c>
      <c r="C161" s="31">
        <v>62302</v>
      </c>
      <c r="D161" s="32" t="s">
        <v>171</v>
      </c>
      <c r="E161" s="32" t="s">
        <v>208</v>
      </c>
      <c r="F161" s="12">
        <v>2828</v>
      </c>
      <c r="G161" s="12">
        <f t="shared" si="92"/>
        <v>1385.72</v>
      </c>
      <c r="H161" s="12">
        <f t="shared" si="93"/>
        <v>791.84</v>
      </c>
      <c r="I161" s="29">
        <f t="shared" si="94"/>
        <v>791.84</v>
      </c>
      <c r="J161" s="29">
        <f t="shared" si="89"/>
        <v>1838.2</v>
      </c>
      <c r="K161" s="29">
        <f t="shared" si="86"/>
        <v>831.43200000000002</v>
      </c>
      <c r="L161" s="29">
        <f t="shared" si="90"/>
        <v>1766.0860000000002</v>
      </c>
      <c r="M161" s="29">
        <f t="shared" si="84"/>
        <v>707</v>
      </c>
      <c r="N161" s="29">
        <f t="shared" si="95"/>
        <v>791.84</v>
      </c>
      <c r="O161" s="29">
        <f t="shared" si="96"/>
        <v>1766.0860000000002</v>
      </c>
      <c r="P161" s="23" t="s">
        <v>53</v>
      </c>
      <c r="Q161" s="29">
        <f t="shared" si="85"/>
        <v>1074.6400000000001</v>
      </c>
      <c r="R161" s="29" t="str">
        <f t="shared" si="97"/>
        <v>Medicaid APG</v>
      </c>
      <c r="S161" s="29">
        <f t="shared" si="98"/>
        <v>1029.3920000000001</v>
      </c>
      <c r="T161" s="29">
        <f t="shared" si="91"/>
        <v>2121</v>
      </c>
      <c r="U161" s="29">
        <f t="shared" si="99"/>
        <v>791.84</v>
      </c>
      <c r="V161" s="29">
        <f t="shared" si="100"/>
        <v>791.84</v>
      </c>
      <c r="W161" s="29">
        <f t="shared" si="101"/>
        <v>735.28</v>
      </c>
      <c r="X161" s="33" t="s">
        <v>53</v>
      </c>
      <c r="Y161" s="33">
        <f t="shared" si="88"/>
        <v>791.84</v>
      </c>
      <c r="Z161" s="29">
        <f t="shared" si="109"/>
        <v>2121</v>
      </c>
      <c r="AA161" s="29">
        <f t="shared" si="102"/>
        <v>791.84</v>
      </c>
      <c r="AB161" s="33" t="str">
        <f t="shared" si="103"/>
        <v>Medicaid APG</v>
      </c>
      <c r="AC161" s="33">
        <f t="shared" si="104"/>
        <v>791.84</v>
      </c>
      <c r="AD161" s="33">
        <f t="shared" si="105"/>
        <v>1838.2</v>
      </c>
      <c r="AE161" s="29" t="s">
        <v>53</v>
      </c>
      <c r="AF161" s="27">
        <f t="shared" si="106"/>
        <v>791.84</v>
      </c>
      <c r="AG161" s="29" t="s">
        <v>53</v>
      </c>
      <c r="AH161" s="34">
        <f t="shared" si="81"/>
        <v>2325.2523000000001</v>
      </c>
      <c r="AI161" s="28">
        <f t="shared" si="107"/>
        <v>2325.2523000000001</v>
      </c>
      <c r="AJ161" s="29">
        <f t="shared" si="108"/>
        <v>2828</v>
      </c>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6"/>
      <c r="CL161" s="6"/>
      <c r="CM161" s="6"/>
      <c r="CN161" s="6"/>
      <c r="CO161" s="6"/>
      <c r="CP161" s="6"/>
      <c r="CQ161" s="6"/>
      <c r="CR161" s="6"/>
      <c r="CS161" s="6"/>
      <c r="CT161" s="6"/>
      <c r="CU161" s="6"/>
      <c r="CV161" s="6"/>
    </row>
    <row r="162" spans="1:100" s="7" customFormat="1" x14ac:dyDescent="0.25">
      <c r="A162" s="113"/>
      <c r="B162" s="31">
        <v>62303</v>
      </c>
      <c r="C162" s="31">
        <v>62303</v>
      </c>
      <c r="D162" s="32" t="s">
        <v>171</v>
      </c>
      <c r="E162" s="32" t="s">
        <v>209</v>
      </c>
      <c r="F162" s="12">
        <v>2828</v>
      </c>
      <c r="G162" s="12">
        <f t="shared" si="92"/>
        <v>1385.72</v>
      </c>
      <c r="H162" s="12">
        <f t="shared" si="93"/>
        <v>791.84</v>
      </c>
      <c r="I162" s="29">
        <f t="shared" si="94"/>
        <v>791.84</v>
      </c>
      <c r="J162" s="29">
        <f t="shared" si="89"/>
        <v>1838.2</v>
      </c>
      <c r="K162" s="29">
        <f t="shared" si="86"/>
        <v>831.43200000000002</v>
      </c>
      <c r="L162" s="29">
        <f t="shared" si="90"/>
        <v>1766.0860000000002</v>
      </c>
      <c r="M162" s="29">
        <f t="shared" si="84"/>
        <v>707</v>
      </c>
      <c r="N162" s="29">
        <f t="shared" si="95"/>
        <v>791.84</v>
      </c>
      <c r="O162" s="29">
        <f t="shared" si="96"/>
        <v>1766.0860000000002</v>
      </c>
      <c r="P162" s="23" t="s">
        <v>53</v>
      </c>
      <c r="Q162" s="29">
        <f t="shared" si="85"/>
        <v>1074.6400000000001</v>
      </c>
      <c r="R162" s="29" t="str">
        <f t="shared" si="97"/>
        <v>Medicaid APG</v>
      </c>
      <c r="S162" s="29">
        <f t="shared" si="98"/>
        <v>1029.3920000000001</v>
      </c>
      <c r="T162" s="29">
        <f t="shared" si="91"/>
        <v>2121</v>
      </c>
      <c r="U162" s="29">
        <f t="shared" si="99"/>
        <v>791.84</v>
      </c>
      <c r="V162" s="29">
        <f t="shared" si="100"/>
        <v>791.84</v>
      </c>
      <c r="W162" s="29">
        <f t="shared" si="101"/>
        <v>735.28</v>
      </c>
      <c r="X162" s="33" t="s">
        <v>53</v>
      </c>
      <c r="Y162" s="33">
        <f t="shared" si="88"/>
        <v>791.84</v>
      </c>
      <c r="Z162" s="29">
        <f t="shared" si="109"/>
        <v>2121</v>
      </c>
      <c r="AA162" s="29">
        <f t="shared" si="102"/>
        <v>791.84</v>
      </c>
      <c r="AB162" s="33" t="str">
        <f t="shared" si="103"/>
        <v>Medicaid APG</v>
      </c>
      <c r="AC162" s="33">
        <f t="shared" si="104"/>
        <v>791.84</v>
      </c>
      <c r="AD162" s="33">
        <f t="shared" si="105"/>
        <v>1838.2</v>
      </c>
      <c r="AE162" s="29" t="s">
        <v>53</v>
      </c>
      <c r="AF162" s="27">
        <f t="shared" si="106"/>
        <v>791.84</v>
      </c>
      <c r="AG162" s="29" t="s">
        <v>53</v>
      </c>
      <c r="AH162" s="34">
        <f t="shared" si="81"/>
        <v>2325.2523000000001</v>
      </c>
      <c r="AI162" s="28">
        <f t="shared" si="107"/>
        <v>2325.2523000000001</v>
      </c>
      <c r="AJ162" s="29">
        <f t="shared" si="108"/>
        <v>2828</v>
      </c>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6"/>
      <c r="CL162" s="6"/>
      <c r="CM162" s="6"/>
      <c r="CN162" s="6"/>
      <c r="CO162" s="6"/>
      <c r="CP162" s="6"/>
      <c r="CQ162" s="6"/>
      <c r="CR162" s="6"/>
      <c r="CS162" s="6"/>
      <c r="CT162" s="6"/>
      <c r="CU162" s="6"/>
      <c r="CV162" s="6"/>
    </row>
    <row r="163" spans="1:100" s="7" customFormat="1" x14ac:dyDescent="0.25">
      <c r="A163" s="113"/>
      <c r="B163" s="31">
        <v>62304</v>
      </c>
      <c r="C163" s="31">
        <v>62304</v>
      </c>
      <c r="D163" s="32" t="s">
        <v>171</v>
      </c>
      <c r="E163" s="32" t="s">
        <v>210</v>
      </c>
      <c r="F163" s="12">
        <v>2828</v>
      </c>
      <c r="G163" s="12">
        <f t="shared" si="92"/>
        <v>1385.72</v>
      </c>
      <c r="H163" s="12">
        <f t="shared" si="93"/>
        <v>791.84</v>
      </c>
      <c r="I163" s="29">
        <f t="shared" si="94"/>
        <v>791.84</v>
      </c>
      <c r="J163" s="29">
        <f t="shared" si="89"/>
        <v>1838.2</v>
      </c>
      <c r="K163" s="29">
        <f t="shared" si="86"/>
        <v>831.43200000000002</v>
      </c>
      <c r="L163" s="29">
        <f t="shared" si="90"/>
        <v>1766.0860000000002</v>
      </c>
      <c r="M163" s="29">
        <f t="shared" si="84"/>
        <v>707</v>
      </c>
      <c r="N163" s="29">
        <f t="shared" si="95"/>
        <v>791.84</v>
      </c>
      <c r="O163" s="29">
        <f t="shared" si="96"/>
        <v>1766.0860000000002</v>
      </c>
      <c r="P163" s="23" t="s">
        <v>53</v>
      </c>
      <c r="Q163" s="29">
        <f t="shared" si="85"/>
        <v>1074.6400000000001</v>
      </c>
      <c r="R163" s="29" t="str">
        <f t="shared" si="97"/>
        <v>Medicaid APG</v>
      </c>
      <c r="S163" s="29">
        <f t="shared" si="98"/>
        <v>1029.3920000000001</v>
      </c>
      <c r="T163" s="29">
        <f t="shared" si="91"/>
        <v>2121</v>
      </c>
      <c r="U163" s="29">
        <f t="shared" si="99"/>
        <v>791.84</v>
      </c>
      <c r="V163" s="29">
        <f t="shared" si="100"/>
        <v>791.84</v>
      </c>
      <c r="W163" s="29">
        <f t="shared" si="101"/>
        <v>735.28</v>
      </c>
      <c r="X163" s="33" t="s">
        <v>53</v>
      </c>
      <c r="Y163" s="33">
        <f t="shared" si="88"/>
        <v>791.84</v>
      </c>
      <c r="Z163" s="29">
        <f t="shared" si="109"/>
        <v>2121</v>
      </c>
      <c r="AA163" s="29">
        <f t="shared" si="102"/>
        <v>791.84</v>
      </c>
      <c r="AB163" s="33" t="str">
        <f t="shared" si="103"/>
        <v>Medicaid APG</v>
      </c>
      <c r="AC163" s="33">
        <f t="shared" si="104"/>
        <v>791.84</v>
      </c>
      <c r="AD163" s="33">
        <f t="shared" si="105"/>
        <v>1838.2</v>
      </c>
      <c r="AE163" s="29" t="s">
        <v>53</v>
      </c>
      <c r="AF163" s="27">
        <f t="shared" si="106"/>
        <v>791.84</v>
      </c>
      <c r="AG163" s="29" t="s">
        <v>53</v>
      </c>
      <c r="AH163" s="34">
        <f t="shared" si="81"/>
        <v>2325.2523000000001</v>
      </c>
      <c r="AI163" s="28">
        <f t="shared" si="107"/>
        <v>2325.2523000000001</v>
      </c>
      <c r="AJ163" s="29">
        <f t="shared" si="108"/>
        <v>2828</v>
      </c>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6"/>
      <c r="CL163" s="6"/>
      <c r="CM163" s="6"/>
      <c r="CN163" s="6"/>
      <c r="CO163" s="6"/>
      <c r="CP163" s="6"/>
      <c r="CQ163" s="6"/>
      <c r="CR163" s="6"/>
      <c r="CS163" s="6"/>
      <c r="CT163" s="6"/>
      <c r="CU163" s="6"/>
      <c r="CV163" s="6"/>
    </row>
    <row r="164" spans="1:100" s="7" customFormat="1" x14ac:dyDescent="0.25">
      <c r="A164" s="113"/>
      <c r="B164" s="31">
        <v>62305</v>
      </c>
      <c r="C164" s="31">
        <v>62305</v>
      </c>
      <c r="D164" s="32" t="s">
        <v>171</v>
      </c>
      <c r="E164" s="32" t="s">
        <v>211</v>
      </c>
      <c r="F164" s="12">
        <v>3994</v>
      </c>
      <c r="G164" s="12">
        <f t="shared" si="92"/>
        <v>1957.0600000000004</v>
      </c>
      <c r="H164" s="12">
        <f t="shared" si="93"/>
        <v>1118.3200000000002</v>
      </c>
      <c r="I164" s="29">
        <f t="shared" si="94"/>
        <v>1118.3200000000002</v>
      </c>
      <c r="J164" s="29">
        <f t="shared" si="89"/>
        <v>2596.1</v>
      </c>
      <c r="K164" s="29">
        <f t="shared" si="86"/>
        <v>1174.2360000000003</v>
      </c>
      <c r="L164" s="29">
        <f t="shared" si="90"/>
        <v>2494.2530000000002</v>
      </c>
      <c r="M164" s="29">
        <f t="shared" si="84"/>
        <v>998.5</v>
      </c>
      <c r="N164" s="29">
        <f t="shared" si="95"/>
        <v>1118.3200000000002</v>
      </c>
      <c r="O164" s="29">
        <f t="shared" si="96"/>
        <v>2494.2530000000002</v>
      </c>
      <c r="P164" s="23" t="s">
        <v>53</v>
      </c>
      <c r="Q164" s="29">
        <f t="shared" si="85"/>
        <v>1517.72</v>
      </c>
      <c r="R164" s="29" t="str">
        <f t="shared" si="97"/>
        <v>Medicaid APG</v>
      </c>
      <c r="S164" s="29">
        <f t="shared" si="98"/>
        <v>1453.8160000000003</v>
      </c>
      <c r="T164" s="29">
        <f t="shared" si="91"/>
        <v>2995.5</v>
      </c>
      <c r="U164" s="29">
        <f t="shared" si="99"/>
        <v>1118.3200000000002</v>
      </c>
      <c r="V164" s="29">
        <f t="shared" si="100"/>
        <v>1118.3200000000002</v>
      </c>
      <c r="W164" s="29">
        <f t="shared" si="101"/>
        <v>1038.44</v>
      </c>
      <c r="X164" s="33" t="s">
        <v>53</v>
      </c>
      <c r="Y164" s="33">
        <f t="shared" si="88"/>
        <v>1118.3200000000002</v>
      </c>
      <c r="Z164" s="29">
        <f t="shared" si="109"/>
        <v>2995.5</v>
      </c>
      <c r="AA164" s="29">
        <f t="shared" si="102"/>
        <v>1118.3200000000002</v>
      </c>
      <c r="AB164" s="33" t="str">
        <f t="shared" si="103"/>
        <v>Medicaid APG</v>
      </c>
      <c r="AC164" s="33">
        <f t="shared" si="104"/>
        <v>1118.3200000000002</v>
      </c>
      <c r="AD164" s="33">
        <f t="shared" si="105"/>
        <v>2596.1</v>
      </c>
      <c r="AE164" s="29" t="s">
        <v>53</v>
      </c>
      <c r="AF164" s="27">
        <f t="shared" si="106"/>
        <v>1118.3200000000002</v>
      </c>
      <c r="AG164" s="29" t="s">
        <v>53</v>
      </c>
      <c r="AH164" s="34">
        <f t="shared" si="81"/>
        <v>3283.9666499999998</v>
      </c>
      <c r="AI164" s="28">
        <f t="shared" si="107"/>
        <v>3283.9666499999998</v>
      </c>
      <c r="AJ164" s="29">
        <f t="shared" si="108"/>
        <v>3994</v>
      </c>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6"/>
      <c r="CL164" s="6"/>
      <c r="CM164" s="6"/>
      <c r="CN164" s="6"/>
      <c r="CO164" s="6"/>
      <c r="CP164" s="6"/>
      <c r="CQ164" s="6"/>
      <c r="CR164" s="6"/>
      <c r="CS164" s="6"/>
      <c r="CT164" s="6"/>
      <c r="CU164" s="6"/>
      <c r="CV164" s="6"/>
    </row>
    <row r="165" spans="1:100" s="7" customFormat="1" x14ac:dyDescent="0.25">
      <c r="A165" s="113"/>
      <c r="B165" s="31">
        <v>70030</v>
      </c>
      <c r="C165" s="31">
        <v>70030</v>
      </c>
      <c r="D165" s="32" t="s">
        <v>171</v>
      </c>
      <c r="E165" s="32" t="s">
        <v>212</v>
      </c>
      <c r="F165" s="12">
        <v>385</v>
      </c>
      <c r="G165" s="12">
        <f t="shared" si="92"/>
        <v>188.65000000000003</v>
      </c>
      <c r="H165" s="12">
        <f t="shared" si="93"/>
        <v>107.80000000000001</v>
      </c>
      <c r="I165" s="29">
        <f t="shared" si="94"/>
        <v>107.80000000000001</v>
      </c>
      <c r="J165" s="29">
        <f t="shared" si="89"/>
        <v>250.25</v>
      </c>
      <c r="K165" s="29">
        <f t="shared" si="86"/>
        <v>113.19000000000001</v>
      </c>
      <c r="L165" s="29">
        <f t="shared" si="90"/>
        <v>240.43250000000003</v>
      </c>
      <c r="M165" s="29">
        <f t="shared" si="84"/>
        <v>96.25</v>
      </c>
      <c r="N165" s="29">
        <f t="shared" si="95"/>
        <v>107.80000000000001</v>
      </c>
      <c r="O165" s="29">
        <f t="shared" si="96"/>
        <v>240.43250000000003</v>
      </c>
      <c r="P165" s="29">
        <f t="shared" si="87"/>
        <v>42.42</v>
      </c>
      <c r="Q165" s="29">
        <f t="shared" si="85"/>
        <v>146.30000000000001</v>
      </c>
      <c r="R165" s="29">
        <f t="shared" si="97"/>
        <v>40.4</v>
      </c>
      <c r="S165" s="29">
        <f t="shared" si="98"/>
        <v>140.14000000000001</v>
      </c>
      <c r="T165" s="29">
        <f t="shared" si="91"/>
        <v>288.75</v>
      </c>
      <c r="U165" s="29">
        <f t="shared" si="99"/>
        <v>107.80000000000001</v>
      </c>
      <c r="V165" s="29">
        <f t="shared" si="100"/>
        <v>107.80000000000001</v>
      </c>
      <c r="W165" s="29">
        <f t="shared" si="101"/>
        <v>100.10000000000001</v>
      </c>
      <c r="X165" s="29">
        <v>40.4</v>
      </c>
      <c r="Y165" s="33">
        <f t="shared" si="88"/>
        <v>107.80000000000001</v>
      </c>
      <c r="Z165" s="29">
        <f t="shared" si="109"/>
        <v>288.75</v>
      </c>
      <c r="AA165" s="29">
        <f t="shared" si="102"/>
        <v>107.80000000000001</v>
      </c>
      <c r="AB165" s="33">
        <f t="shared" si="103"/>
        <v>40.4</v>
      </c>
      <c r="AC165" s="33">
        <f t="shared" si="104"/>
        <v>107.80000000000001</v>
      </c>
      <c r="AD165" s="33">
        <f t="shared" si="105"/>
        <v>250.25</v>
      </c>
      <c r="AE165" s="29" t="s">
        <v>53</v>
      </c>
      <c r="AF165" s="27">
        <f t="shared" si="106"/>
        <v>107.80000000000001</v>
      </c>
      <c r="AG165" s="29" t="s">
        <v>53</v>
      </c>
      <c r="AH165" s="34">
        <f t="shared" si="81"/>
        <v>316.556625</v>
      </c>
      <c r="AI165" s="28">
        <f t="shared" si="107"/>
        <v>316.556625</v>
      </c>
      <c r="AJ165" s="29">
        <f t="shared" si="108"/>
        <v>385</v>
      </c>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6"/>
      <c r="CL165" s="6"/>
      <c r="CM165" s="6"/>
      <c r="CN165" s="6"/>
      <c r="CO165" s="6"/>
      <c r="CP165" s="6"/>
      <c r="CQ165" s="6"/>
      <c r="CR165" s="6"/>
      <c r="CS165" s="6"/>
      <c r="CT165" s="6"/>
      <c r="CU165" s="6"/>
      <c r="CV165" s="6"/>
    </row>
    <row r="166" spans="1:100" s="7" customFormat="1" x14ac:dyDescent="0.25">
      <c r="A166" s="113"/>
      <c r="B166" s="31">
        <v>70100</v>
      </c>
      <c r="C166" s="31">
        <v>70100</v>
      </c>
      <c r="D166" s="32" t="s">
        <v>171</v>
      </c>
      <c r="E166" s="32" t="s">
        <v>213</v>
      </c>
      <c r="F166" s="12">
        <v>324</v>
      </c>
      <c r="G166" s="12">
        <f t="shared" si="92"/>
        <v>158.76000000000002</v>
      </c>
      <c r="H166" s="12">
        <f t="shared" si="93"/>
        <v>90.720000000000013</v>
      </c>
      <c r="I166" s="29">
        <f t="shared" si="94"/>
        <v>90.720000000000013</v>
      </c>
      <c r="J166" s="29">
        <f t="shared" si="89"/>
        <v>210.6</v>
      </c>
      <c r="K166" s="29">
        <f t="shared" si="86"/>
        <v>95.256000000000014</v>
      </c>
      <c r="L166" s="29">
        <f t="shared" si="90"/>
        <v>202.33800000000002</v>
      </c>
      <c r="M166" s="29">
        <f t="shared" si="84"/>
        <v>81</v>
      </c>
      <c r="N166" s="29">
        <f t="shared" si="95"/>
        <v>90.720000000000013</v>
      </c>
      <c r="O166" s="29">
        <f t="shared" si="96"/>
        <v>202.33800000000002</v>
      </c>
      <c r="P166" s="29">
        <f t="shared" si="87"/>
        <v>15.907500000000001</v>
      </c>
      <c r="Q166" s="29">
        <f t="shared" si="85"/>
        <v>123.12</v>
      </c>
      <c r="R166" s="29">
        <f t="shared" si="97"/>
        <v>15.15</v>
      </c>
      <c r="S166" s="29">
        <f t="shared" si="98"/>
        <v>117.93600000000002</v>
      </c>
      <c r="T166" s="29">
        <f t="shared" si="91"/>
        <v>243</v>
      </c>
      <c r="U166" s="29">
        <f t="shared" si="99"/>
        <v>90.720000000000013</v>
      </c>
      <c r="V166" s="29">
        <f t="shared" si="100"/>
        <v>90.720000000000013</v>
      </c>
      <c r="W166" s="29">
        <f t="shared" si="101"/>
        <v>84.240000000000009</v>
      </c>
      <c r="X166" s="29">
        <v>15.15</v>
      </c>
      <c r="Y166" s="33">
        <f t="shared" si="88"/>
        <v>90.720000000000013</v>
      </c>
      <c r="Z166" s="29">
        <f t="shared" si="109"/>
        <v>243</v>
      </c>
      <c r="AA166" s="29">
        <f t="shared" si="102"/>
        <v>90.720000000000013</v>
      </c>
      <c r="AB166" s="33">
        <f t="shared" si="103"/>
        <v>15.15</v>
      </c>
      <c r="AC166" s="33">
        <f t="shared" si="104"/>
        <v>90.720000000000013</v>
      </c>
      <c r="AD166" s="33">
        <f t="shared" si="105"/>
        <v>210.6</v>
      </c>
      <c r="AE166" s="29" t="s">
        <v>53</v>
      </c>
      <c r="AF166" s="27">
        <f t="shared" si="106"/>
        <v>90.720000000000013</v>
      </c>
      <c r="AG166" s="29" t="s">
        <v>53</v>
      </c>
      <c r="AH166" s="34">
        <f t="shared" si="81"/>
        <v>266.40089999999998</v>
      </c>
      <c r="AI166" s="28">
        <f t="shared" si="107"/>
        <v>266.40089999999998</v>
      </c>
      <c r="AJ166" s="29">
        <f t="shared" si="108"/>
        <v>324</v>
      </c>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6"/>
      <c r="CL166" s="6"/>
      <c r="CM166" s="6"/>
      <c r="CN166" s="6"/>
      <c r="CO166" s="6"/>
      <c r="CP166" s="6"/>
      <c r="CQ166" s="6"/>
      <c r="CR166" s="6"/>
      <c r="CS166" s="6"/>
      <c r="CT166" s="6"/>
      <c r="CU166" s="6"/>
      <c r="CV166" s="6"/>
    </row>
    <row r="167" spans="1:100" s="7" customFormat="1" x14ac:dyDescent="0.25">
      <c r="A167" s="113"/>
      <c r="B167" s="31">
        <v>70110</v>
      </c>
      <c r="C167" s="31">
        <v>70110</v>
      </c>
      <c r="D167" s="32" t="s">
        <v>171</v>
      </c>
      <c r="E167" s="32" t="s">
        <v>214</v>
      </c>
      <c r="F167" s="12">
        <v>428</v>
      </c>
      <c r="G167" s="12">
        <f t="shared" si="92"/>
        <v>209.72000000000003</v>
      </c>
      <c r="H167" s="12">
        <f t="shared" si="93"/>
        <v>119.84000000000002</v>
      </c>
      <c r="I167" s="29">
        <f t="shared" si="94"/>
        <v>119.84000000000002</v>
      </c>
      <c r="J167" s="29">
        <f t="shared" si="89"/>
        <v>278.2</v>
      </c>
      <c r="K167" s="29">
        <f t="shared" si="86"/>
        <v>125.83200000000002</v>
      </c>
      <c r="L167" s="29">
        <f t="shared" si="90"/>
        <v>267.286</v>
      </c>
      <c r="M167" s="29">
        <f t="shared" si="84"/>
        <v>107</v>
      </c>
      <c r="N167" s="29">
        <f t="shared" si="95"/>
        <v>119.84000000000002</v>
      </c>
      <c r="O167" s="29">
        <f t="shared" si="96"/>
        <v>267.286</v>
      </c>
      <c r="P167" s="29">
        <f t="shared" si="87"/>
        <v>26.512500000000003</v>
      </c>
      <c r="Q167" s="29">
        <f t="shared" si="85"/>
        <v>162.64000000000001</v>
      </c>
      <c r="R167" s="29">
        <f t="shared" si="97"/>
        <v>25.25</v>
      </c>
      <c r="S167" s="29">
        <f t="shared" si="98"/>
        <v>155.79200000000003</v>
      </c>
      <c r="T167" s="29">
        <f t="shared" si="91"/>
        <v>321</v>
      </c>
      <c r="U167" s="29">
        <f t="shared" si="99"/>
        <v>119.84000000000002</v>
      </c>
      <c r="V167" s="29">
        <f t="shared" si="100"/>
        <v>119.84000000000002</v>
      </c>
      <c r="W167" s="29">
        <f t="shared" si="101"/>
        <v>111.28</v>
      </c>
      <c r="X167" s="29">
        <v>25.25</v>
      </c>
      <c r="Y167" s="33">
        <f t="shared" si="88"/>
        <v>119.84000000000002</v>
      </c>
      <c r="Z167" s="29">
        <f t="shared" si="109"/>
        <v>321</v>
      </c>
      <c r="AA167" s="29">
        <f t="shared" si="102"/>
        <v>119.84000000000002</v>
      </c>
      <c r="AB167" s="33">
        <f t="shared" si="103"/>
        <v>25.25</v>
      </c>
      <c r="AC167" s="33">
        <f t="shared" si="104"/>
        <v>119.84000000000002</v>
      </c>
      <c r="AD167" s="33">
        <f t="shared" si="105"/>
        <v>278.2</v>
      </c>
      <c r="AE167" s="29" t="s">
        <v>53</v>
      </c>
      <c r="AF167" s="27">
        <f t="shared" si="106"/>
        <v>119.84000000000002</v>
      </c>
      <c r="AG167" s="29" t="s">
        <v>53</v>
      </c>
      <c r="AH167" s="34">
        <f t="shared" si="81"/>
        <v>351.91230000000002</v>
      </c>
      <c r="AI167" s="28">
        <f t="shared" si="107"/>
        <v>351.91230000000002</v>
      </c>
      <c r="AJ167" s="29">
        <f t="shared" si="108"/>
        <v>428</v>
      </c>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6"/>
      <c r="CL167" s="6"/>
      <c r="CM167" s="6"/>
      <c r="CN167" s="6"/>
      <c r="CO167" s="6"/>
      <c r="CP167" s="6"/>
      <c r="CQ167" s="6"/>
      <c r="CR167" s="6"/>
      <c r="CS167" s="6"/>
      <c r="CT167" s="6"/>
      <c r="CU167" s="6"/>
      <c r="CV167" s="6"/>
    </row>
    <row r="168" spans="1:100" s="7" customFormat="1" x14ac:dyDescent="0.25">
      <c r="A168" s="113"/>
      <c r="B168" s="31">
        <v>70120</v>
      </c>
      <c r="C168" s="31">
        <v>70120</v>
      </c>
      <c r="D168" s="32" t="s">
        <v>171</v>
      </c>
      <c r="E168" s="32" t="s">
        <v>215</v>
      </c>
      <c r="F168" s="12">
        <v>307</v>
      </c>
      <c r="G168" s="12">
        <f t="shared" si="92"/>
        <v>150.43</v>
      </c>
      <c r="H168" s="12">
        <f t="shared" si="93"/>
        <v>85.960000000000008</v>
      </c>
      <c r="I168" s="29">
        <f t="shared" si="94"/>
        <v>85.960000000000008</v>
      </c>
      <c r="J168" s="29">
        <f t="shared" si="89"/>
        <v>199.55</v>
      </c>
      <c r="K168" s="29">
        <f t="shared" si="86"/>
        <v>90.25800000000001</v>
      </c>
      <c r="L168" s="29">
        <f t="shared" si="90"/>
        <v>191.72150000000002</v>
      </c>
      <c r="M168" s="29">
        <f t="shared" si="84"/>
        <v>76.75</v>
      </c>
      <c r="N168" s="29">
        <f t="shared" si="95"/>
        <v>85.960000000000008</v>
      </c>
      <c r="O168" s="29">
        <f t="shared" si="96"/>
        <v>191.72150000000002</v>
      </c>
      <c r="P168" s="29">
        <f t="shared" si="87"/>
        <v>15.907500000000001</v>
      </c>
      <c r="Q168" s="29">
        <f t="shared" si="85"/>
        <v>116.66</v>
      </c>
      <c r="R168" s="29">
        <f t="shared" si="97"/>
        <v>15.15</v>
      </c>
      <c r="S168" s="29">
        <f t="shared" si="98"/>
        <v>111.74800000000002</v>
      </c>
      <c r="T168" s="29">
        <f t="shared" si="91"/>
        <v>230.25</v>
      </c>
      <c r="U168" s="29">
        <f t="shared" si="99"/>
        <v>85.960000000000008</v>
      </c>
      <c r="V168" s="29">
        <f t="shared" si="100"/>
        <v>85.960000000000008</v>
      </c>
      <c r="W168" s="29">
        <f t="shared" si="101"/>
        <v>79.820000000000007</v>
      </c>
      <c r="X168" s="29">
        <v>15.15</v>
      </c>
      <c r="Y168" s="33">
        <f t="shared" si="88"/>
        <v>85.960000000000008</v>
      </c>
      <c r="Z168" s="29">
        <f t="shared" si="109"/>
        <v>230.25</v>
      </c>
      <c r="AA168" s="29">
        <f t="shared" si="102"/>
        <v>85.960000000000008</v>
      </c>
      <c r="AB168" s="33">
        <f t="shared" si="103"/>
        <v>15.15</v>
      </c>
      <c r="AC168" s="33">
        <f t="shared" si="104"/>
        <v>85.960000000000008</v>
      </c>
      <c r="AD168" s="33">
        <f t="shared" si="105"/>
        <v>199.55</v>
      </c>
      <c r="AE168" s="29" t="s">
        <v>53</v>
      </c>
      <c r="AF168" s="27">
        <f t="shared" si="106"/>
        <v>85.960000000000008</v>
      </c>
      <c r="AG168" s="29" t="s">
        <v>53</v>
      </c>
      <c r="AH168" s="34">
        <f t="shared" si="81"/>
        <v>252.42307500000001</v>
      </c>
      <c r="AI168" s="28">
        <f t="shared" si="107"/>
        <v>252.42307500000001</v>
      </c>
      <c r="AJ168" s="29">
        <f t="shared" si="108"/>
        <v>307</v>
      </c>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6"/>
      <c r="CL168" s="6"/>
      <c r="CM168" s="6"/>
      <c r="CN168" s="6"/>
      <c r="CO168" s="6"/>
      <c r="CP168" s="6"/>
      <c r="CQ168" s="6"/>
      <c r="CR168" s="6"/>
      <c r="CS168" s="6"/>
      <c r="CT168" s="6"/>
      <c r="CU168" s="6"/>
      <c r="CV168" s="6"/>
    </row>
    <row r="169" spans="1:100" s="7" customFormat="1" x14ac:dyDescent="0.25">
      <c r="A169" s="113"/>
      <c r="B169" s="31">
        <v>70130</v>
      </c>
      <c r="C169" s="31">
        <v>70130</v>
      </c>
      <c r="D169" s="32" t="s">
        <v>171</v>
      </c>
      <c r="E169" s="32" t="s">
        <v>216</v>
      </c>
      <c r="F169" s="12">
        <v>577</v>
      </c>
      <c r="G169" s="12">
        <f t="shared" si="92"/>
        <v>282.73</v>
      </c>
      <c r="H169" s="12">
        <f t="shared" si="93"/>
        <v>161.56</v>
      </c>
      <c r="I169" s="29">
        <f t="shared" si="94"/>
        <v>161.56</v>
      </c>
      <c r="J169" s="29">
        <f t="shared" si="89"/>
        <v>375.05</v>
      </c>
      <c r="K169" s="29">
        <f t="shared" si="86"/>
        <v>169.63800000000001</v>
      </c>
      <c r="L169" s="29">
        <f t="shared" si="90"/>
        <v>360.33650000000006</v>
      </c>
      <c r="M169" s="29">
        <f t="shared" si="84"/>
        <v>144.25</v>
      </c>
      <c r="N169" s="29">
        <f t="shared" si="95"/>
        <v>161.56</v>
      </c>
      <c r="O169" s="29">
        <f t="shared" si="96"/>
        <v>360.33650000000006</v>
      </c>
      <c r="P169" s="29">
        <f t="shared" si="87"/>
        <v>26.512500000000003</v>
      </c>
      <c r="Q169" s="29">
        <f t="shared" si="85"/>
        <v>219.26</v>
      </c>
      <c r="R169" s="29">
        <f t="shared" si="97"/>
        <v>25.25</v>
      </c>
      <c r="S169" s="29">
        <f t="shared" si="98"/>
        <v>210.02800000000002</v>
      </c>
      <c r="T169" s="29">
        <f t="shared" si="91"/>
        <v>432.75</v>
      </c>
      <c r="U169" s="29">
        <f t="shared" si="99"/>
        <v>161.56</v>
      </c>
      <c r="V169" s="29">
        <f t="shared" si="100"/>
        <v>161.56</v>
      </c>
      <c r="W169" s="29">
        <f t="shared" si="101"/>
        <v>150.02000000000001</v>
      </c>
      <c r="X169" s="29">
        <v>25.25</v>
      </c>
      <c r="Y169" s="33">
        <f t="shared" si="88"/>
        <v>161.56</v>
      </c>
      <c r="Z169" s="29">
        <f t="shared" si="109"/>
        <v>432.75</v>
      </c>
      <c r="AA169" s="29">
        <f t="shared" si="102"/>
        <v>161.56</v>
      </c>
      <c r="AB169" s="33">
        <f t="shared" si="103"/>
        <v>25.25</v>
      </c>
      <c r="AC169" s="33">
        <f t="shared" si="104"/>
        <v>161.56</v>
      </c>
      <c r="AD169" s="33">
        <f t="shared" si="105"/>
        <v>375.05</v>
      </c>
      <c r="AE169" s="29" t="s">
        <v>53</v>
      </c>
      <c r="AF169" s="27">
        <f t="shared" si="106"/>
        <v>161.56</v>
      </c>
      <c r="AG169" s="29" t="s">
        <v>53</v>
      </c>
      <c r="AH169" s="34">
        <f t="shared" si="81"/>
        <v>474.42382500000002</v>
      </c>
      <c r="AI169" s="28">
        <f t="shared" si="107"/>
        <v>474.42382500000002</v>
      </c>
      <c r="AJ169" s="29">
        <f t="shared" si="108"/>
        <v>577</v>
      </c>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6"/>
      <c r="CL169" s="6"/>
      <c r="CM169" s="6"/>
      <c r="CN169" s="6"/>
      <c r="CO169" s="6"/>
      <c r="CP169" s="6"/>
      <c r="CQ169" s="6"/>
      <c r="CR169" s="6"/>
      <c r="CS169" s="6"/>
      <c r="CT169" s="6"/>
      <c r="CU169" s="6"/>
      <c r="CV169" s="6"/>
    </row>
    <row r="170" spans="1:100" s="7" customFormat="1" x14ac:dyDescent="0.25">
      <c r="A170" s="113"/>
      <c r="B170" s="31">
        <v>70140</v>
      </c>
      <c r="C170" s="31">
        <v>70140</v>
      </c>
      <c r="D170" s="32" t="s">
        <v>171</v>
      </c>
      <c r="E170" s="32" t="s">
        <v>217</v>
      </c>
      <c r="F170" s="12">
        <v>459</v>
      </c>
      <c r="G170" s="12">
        <f t="shared" si="92"/>
        <v>224.91000000000003</v>
      </c>
      <c r="H170" s="12">
        <f t="shared" si="93"/>
        <v>128.52000000000001</v>
      </c>
      <c r="I170" s="29">
        <f t="shared" si="94"/>
        <v>128.52000000000001</v>
      </c>
      <c r="J170" s="29">
        <f t="shared" si="89"/>
        <v>298.35000000000002</v>
      </c>
      <c r="K170" s="29">
        <f t="shared" si="86"/>
        <v>134.94600000000003</v>
      </c>
      <c r="L170" s="29">
        <f t="shared" si="90"/>
        <v>286.64550000000003</v>
      </c>
      <c r="M170" s="29">
        <f t="shared" si="84"/>
        <v>114.75</v>
      </c>
      <c r="N170" s="29">
        <f t="shared" si="95"/>
        <v>128.52000000000001</v>
      </c>
      <c r="O170" s="29">
        <f t="shared" si="96"/>
        <v>286.64550000000003</v>
      </c>
      <c r="P170" s="29">
        <f t="shared" si="87"/>
        <v>15.907500000000001</v>
      </c>
      <c r="Q170" s="29">
        <f t="shared" si="85"/>
        <v>174.42000000000002</v>
      </c>
      <c r="R170" s="29">
        <f t="shared" si="97"/>
        <v>15.15</v>
      </c>
      <c r="S170" s="29">
        <f t="shared" si="98"/>
        <v>167.07600000000002</v>
      </c>
      <c r="T170" s="29">
        <f t="shared" si="91"/>
        <v>344.25</v>
      </c>
      <c r="U170" s="29">
        <f t="shared" si="99"/>
        <v>128.52000000000001</v>
      </c>
      <c r="V170" s="29">
        <f t="shared" si="100"/>
        <v>128.52000000000001</v>
      </c>
      <c r="W170" s="29">
        <f t="shared" si="101"/>
        <v>119.34</v>
      </c>
      <c r="X170" s="29">
        <v>15.15</v>
      </c>
      <c r="Y170" s="33">
        <f t="shared" si="88"/>
        <v>128.52000000000001</v>
      </c>
      <c r="Z170" s="29">
        <f t="shared" si="109"/>
        <v>344.25</v>
      </c>
      <c r="AA170" s="29">
        <f t="shared" si="102"/>
        <v>128.52000000000001</v>
      </c>
      <c r="AB170" s="33">
        <f t="shared" si="103"/>
        <v>15.15</v>
      </c>
      <c r="AC170" s="33">
        <f t="shared" si="104"/>
        <v>128.52000000000001</v>
      </c>
      <c r="AD170" s="33">
        <f t="shared" si="105"/>
        <v>298.35000000000002</v>
      </c>
      <c r="AE170" s="29" t="s">
        <v>53</v>
      </c>
      <c r="AF170" s="27">
        <f t="shared" si="106"/>
        <v>128.52000000000001</v>
      </c>
      <c r="AG170" s="29" t="s">
        <v>53</v>
      </c>
      <c r="AH170" s="34">
        <f t="shared" si="81"/>
        <v>377.401275</v>
      </c>
      <c r="AI170" s="28">
        <f t="shared" si="107"/>
        <v>377.401275</v>
      </c>
      <c r="AJ170" s="29">
        <f t="shared" si="108"/>
        <v>459</v>
      </c>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6"/>
      <c r="CL170" s="6"/>
      <c r="CM170" s="6"/>
      <c r="CN170" s="6"/>
      <c r="CO170" s="6"/>
      <c r="CP170" s="6"/>
      <c r="CQ170" s="6"/>
      <c r="CR170" s="6"/>
      <c r="CS170" s="6"/>
      <c r="CT170" s="6"/>
      <c r="CU170" s="6"/>
      <c r="CV170" s="6"/>
    </row>
    <row r="171" spans="1:100" s="7" customFormat="1" x14ac:dyDescent="0.25">
      <c r="A171" s="113"/>
      <c r="B171" s="31">
        <v>70150</v>
      </c>
      <c r="C171" s="31">
        <v>70150</v>
      </c>
      <c r="D171" s="32" t="s">
        <v>171</v>
      </c>
      <c r="E171" s="32" t="s">
        <v>218</v>
      </c>
      <c r="F171" s="12">
        <v>532</v>
      </c>
      <c r="G171" s="12">
        <f t="shared" si="92"/>
        <v>260.68</v>
      </c>
      <c r="H171" s="12">
        <f t="shared" si="93"/>
        <v>148.96</v>
      </c>
      <c r="I171" s="29">
        <f t="shared" si="94"/>
        <v>148.96</v>
      </c>
      <c r="J171" s="29">
        <f t="shared" si="89"/>
        <v>345.8</v>
      </c>
      <c r="K171" s="29">
        <f t="shared" si="86"/>
        <v>156.40800000000002</v>
      </c>
      <c r="L171" s="29">
        <f t="shared" si="90"/>
        <v>332.23400000000004</v>
      </c>
      <c r="M171" s="29">
        <f t="shared" si="84"/>
        <v>133</v>
      </c>
      <c r="N171" s="29">
        <f t="shared" si="95"/>
        <v>148.96</v>
      </c>
      <c r="O171" s="29">
        <f t="shared" si="96"/>
        <v>332.23400000000004</v>
      </c>
      <c r="P171" s="29">
        <f t="shared" si="87"/>
        <v>26.512500000000003</v>
      </c>
      <c r="Q171" s="29">
        <f t="shared" si="85"/>
        <v>202.16</v>
      </c>
      <c r="R171" s="29">
        <f t="shared" si="97"/>
        <v>25.25</v>
      </c>
      <c r="S171" s="29">
        <f t="shared" si="98"/>
        <v>193.64800000000002</v>
      </c>
      <c r="T171" s="29">
        <f t="shared" si="91"/>
        <v>399</v>
      </c>
      <c r="U171" s="29">
        <f t="shared" si="99"/>
        <v>148.96</v>
      </c>
      <c r="V171" s="29">
        <f t="shared" si="100"/>
        <v>148.96</v>
      </c>
      <c r="W171" s="29">
        <f t="shared" si="101"/>
        <v>138.32</v>
      </c>
      <c r="X171" s="29">
        <v>25.25</v>
      </c>
      <c r="Y171" s="33">
        <f t="shared" si="88"/>
        <v>148.96</v>
      </c>
      <c r="Z171" s="29">
        <f t="shared" si="109"/>
        <v>399</v>
      </c>
      <c r="AA171" s="29">
        <f t="shared" si="102"/>
        <v>148.96</v>
      </c>
      <c r="AB171" s="33">
        <f t="shared" si="103"/>
        <v>25.25</v>
      </c>
      <c r="AC171" s="33">
        <f t="shared" si="104"/>
        <v>148.96</v>
      </c>
      <c r="AD171" s="33">
        <f t="shared" si="105"/>
        <v>345.8</v>
      </c>
      <c r="AE171" s="29" t="s">
        <v>53</v>
      </c>
      <c r="AF171" s="27">
        <f t="shared" si="106"/>
        <v>148.96</v>
      </c>
      <c r="AG171" s="29" t="s">
        <v>53</v>
      </c>
      <c r="AH171" s="34">
        <f t="shared" si="81"/>
        <v>437.4237</v>
      </c>
      <c r="AI171" s="28">
        <f t="shared" si="107"/>
        <v>437.4237</v>
      </c>
      <c r="AJ171" s="29">
        <f t="shared" si="108"/>
        <v>532</v>
      </c>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6"/>
      <c r="CL171" s="6"/>
      <c r="CM171" s="6"/>
      <c r="CN171" s="6"/>
      <c r="CO171" s="6"/>
      <c r="CP171" s="6"/>
      <c r="CQ171" s="6"/>
      <c r="CR171" s="6"/>
      <c r="CS171" s="6"/>
      <c r="CT171" s="6"/>
      <c r="CU171" s="6"/>
      <c r="CV171" s="6"/>
    </row>
    <row r="172" spans="1:100" s="7" customFormat="1" x14ac:dyDescent="0.25">
      <c r="A172" s="113"/>
      <c r="B172" s="31">
        <v>70160</v>
      </c>
      <c r="C172" s="31">
        <v>70160</v>
      </c>
      <c r="D172" s="32" t="s">
        <v>171</v>
      </c>
      <c r="E172" s="32" t="s">
        <v>219</v>
      </c>
      <c r="F172" s="12">
        <v>410</v>
      </c>
      <c r="G172" s="12">
        <f t="shared" si="92"/>
        <v>200.90000000000003</v>
      </c>
      <c r="H172" s="12">
        <f t="shared" si="93"/>
        <v>114.80000000000001</v>
      </c>
      <c r="I172" s="29">
        <f t="shared" si="94"/>
        <v>114.80000000000001</v>
      </c>
      <c r="J172" s="29">
        <f t="shared" si="89"/>
        <v>266.5</v>
      </c>
      <c r="K172" s="29">
        <f t="shared" si="86"/>
        <v>120.54000000000002</v>
      </c>
      <c r="L172" s="29">
        <f t="shared" si="90"/>
        <v>256.04500000000002</v>
      </c>
      <c r="M172" s="29">
        <f t="shared" si="84"/>
        <v>102.5</v>
      </c>
      <c r="N172" s="29">
        <f t="shared" si="95"/>
        <v>114.80000000000001</v>
      </c>
      <c r="O172" s="29">
        <f t="shared" si="96"/>
        <v>256.04500000000002</v>
      </c>
      <c r="P172" s="29">
        <f t="shared" si="87"/>
        <v>15.907500000000001</v>
      </c>
      <c r="Q172" s="29">
        <f t="shared" si="85"/>
        <v>155.80000000000001</v>
      </c>
      <c r="R172" s="29">
        <f t="shared" si="97"/>
        <v>15.15</v>
      </c>
      <c r="S172" s="29">
        <f t="shared" si="98"/>
        <v>149.24</v>
      </c>
      <c r="T172" s="29">
        <f t="shared" si="91"/>
        <v>307.5</v>
      </c>
      <c r="U172" s="29">
        <f t="shared" si="99"/>
        <v>114.80000000000001</v>
      </c>
      <c r="V172" s="29">
        <f t="shared" si="100"/>
        <v>114.80000000000001</v>
      </c>
      <c r="W172" s="29">
        <f t="shared" si="101"/>
        <v>106.60000000000001</v>
      </c>
      <c r="X172" s="29">
        <v>15.15</v>
      </c>
      <c r="Y172" s="33">
        <f t="shared" si="88"/>
        <v>114.80000000000001</v>
      </c>
      <c r="Z172" s="29">
        <f t="shared" si="109"/>
        <v>307.5</v>
      </c>
      <c r="AA172" s="29">
        <f t="shared" si="102"/>
        <v>114.80000000000001</v>
      </c>
      <c r="AB172" s="33">
        <f t="shared" si="103"/>
        <v>15.15</v>
      </c>
      <c r="AC172" s="33">
        <f t="shared" si="104"/>
        <v>114.80000000000001</v>
      </c>
      <c r="AD172" s="33">
        <f t="shared" si="105"/>
        <v>266.5</v>
      </c>
      <c r="AE172" s="29" t="s">
        <v>53</v>
      </c>
      <c r="AF172" s="27">
        <f t="shared" si="106"/>
        <v>114.80000000000001</v>
      </c>
      <c r="AG172" s="29" t="s">
        <v>53</v>
      </c>
      <c r="AH172" s="34">
        <f t="shared" si="81"/>
        <v>337.11225000000002</v>
      </c>
      <c r="AI172" s="28">
        <f t="shared" si="107"/>
        <v>337.11225000000002</v>
      </c>
      <c r="AJ172" s="29">
        <f t="shared" si="108"/>
        <v>410</v>
      </c>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6"/>
      <c r="CL172" s="6"/>
      <c r="CM172" s="6"/>
      <c r="CN172" s="6"/>
      <c r="CO172" s="6"/>
      <c r="CP172" s="6"/>
      <c r="CQ172" s="6"/>
      <c r="CR172" s="6"/>
      <c r="CS172" s="6"/>
      <c r="CT172" s="6"/>
      <c r="CU172" s="6"/>
      <c r="CV172" s="6"/>
    </row>
    <row r="173" spans="1:100" s="7" customFormat="1" x14ac:dyDescent="0.25">
      <c r="A173" s="113"/>
      <c r="B173" s="31">
        <v>70190</v>
      </c>
      <c r="C173" s="31">
        <v>70190</v>
      </c>
      <c r="D173" s="32" t="s">
        <v>171</v>
      </c>
      <c r="E173" s="32" t="s">
        <v>220</v>
      </c>
      <c r="F173" s="12">
        <v>456</v>
      </c>
      <c r="G173" s="12">
        <f t="shared" si="92"/>
        <v>223.44</v>
      </c>
      <c r="H173" s="12">
        <f t="shared" si="93"/>
        <v>127.68</v>
      </c>
      <c r="I173" s="29">
        <f t="shared" si="94"/>
        <v>127.68</v>
      </c>
      <c r="J173" s="29">
        <f t="shared" si="89"/>
        <v>296.40000000000003</v>
      </c>
      <c r="K173" s="29">
        <f t="shared" si="86"/>
        <v>134.06400000000002</v>
      </c>
      <c r="L173" s="29">
        <f t="shared" si="90"/>
        <v>284.77200000000005</v>
      </c>
      <c r="M173" s="29">
        <f t="shared" si="84"/>
        <v>114</v>
      </c>
      <c r="N173" s="29">
        <f t="shared" si="95"/>
        <v>127.68</v>
      </c>
      <c r="O173" s="29">
        <f t="shared" si="96"/>
        <v>284.77200000000005</v>
      </c>
      <c r="P173" s="29">
        <f t="shared" si="87"/>
        <v>15.907500000000001</v>
      </c>
      <c r="Q173" s="29">
        <f t="shared" si="85"/>
        <v>173.28</v>
      </c>
      <c r="R173" s="29">
        <f t="shared" si="97"/>
        <v>15.15</v>
      </c>
      <c r="S173" s="29">
        <f t="shared" si="98"/>
        <v>165.98400000000001</v>
      </c>
      <c r="T173" s="29">
        <f t="shared" si="91"/>
        <v>342</v>
      </c>
      <c r="U173" s="29">
        <f t="shared" si="99"/>
        <v>127.68</v>
      </c>
      <c r="V173" s="29">
        <f t="shared" si="100"/>
        <v>127.68</v>
      </c>
      <c r="W173" s="29">
        <f t="shared" si="101"/>
        <v>118.56</v>
      </c>
      <c r="X173" s="29">
        <v>15.15</v>
      </c>
      <c r="Y173" s="33">
        <f t="shared" si="88"/>
        <v>127.68</v>
      </c>
      <c r="Z173" s="29">
        <f t="shared" si="109"/>
        <v>342</v>
      </c>
      <c r="AA173" s="29">
        <f t="shared" si="102"/>
        <v>127.68</v>
      </c>
      <c r="AB173" s="33">
        <f t="shared" si="103"/>
        <v>15.15</v>
      </c>
      <c r="AC173" s="33">
        <f t="shared" si="104"/>
        <v>127.68</v>
      </c>
      <c r="AD173" s="33">
        <f t="shared" si="105"/>
        <v>296.40000000000003</v>
      </c>
      <c r="AE173" s="29" t="s">
        <v>53</v>
      </c>
      <c r="AF173" s="27">
        <f t="shared" si="106"/>
        <v>127.68</v>
      </c>
      <c r="AG173" s="29" t="s">
        <v>53</v>
      </c>
      <c r="AH173" s="34">
        <f t="shared" si="81"/>
        <v>374.93459999999999</v>
      </c>
      <c r="AI173" s="28">
        <f t="shared" si="107"/>
        <v>374.93459999999999</v>
      </c>
      <c r="AJ173" s="29">
        <f t="shared" si="108"/>
        <v>456</v>
      </c>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6"/>
      <c r="CL173" s="6"/>
      <c r="CM173" s="6"/>
      <c r="CN173" s="6"/>
      <c r="CO173" s="6"/>
      <c r="CP173" s="6"/>
      <c r="CQ173" s="6"/>
      <c r="CR173" s="6"/>
      <c r="CS173" s="6"/>
      <c r="CT173" s="6"/>
      <c r="CU173" s="6"/>
      <c r="CV173" s="6"/>
    </row>
    <row r="174" spans="1:100" s="7" customFormat="1" x14ac:dyDescent="0.25">
      <c r="A174" s="113"/>
      <c r="B174" s="31">
        <v>70200</v>
      </c>
      <c r="C174" s="31">
        <v>70200</v>
      </c>
      <c r="D174" s="32" t="s">
        <v>171</v>
      </c>
      <c r="E174" s="32" t="s">
        <v>221</v>
      </c>
      <c r="F174" s="12">
        <v>483</v>
      </c>
      <c r="G174" s="12">
        <f t="shared" si="92"/>
        <v>236.67000000000002</v>
      </c>
      <c r="H174" s="12">
        <f t="shared" si="93"/>
        <v>135.24</v>
      </c>
      <c r="I174" s="29">
        <f t="shared" si="94"/>
        <v>135.24</v>
      </c>
      <c r="J174" s="29">
        <f t="shared" si="89"/>
        <v>313.95</v>
      </c>
      <c r="K174" s="29">
        <f t="shared" si="86"/>
        <v>142.00200000000001</v>
      </c>
      <c r="L174" s="29">
        <f t="shared" si="90"/>
        <v>301.63350000000003</v>
      </c>
      <c r="M174" s="29">
        <f t="shared" si="84"/>
        <v>120.75</v>
      </c>
      <c r="N174" s="29">
        <f t="shared" si="95"/>
        <v>135.24</v>
      </c>
      <c r="O174" s="29">
        <f t="shared" si="96"/>
        <v>301.63350000000003</v>
      </c>
      <c r="P174" s="29">
        <f t="shared" si="87"/>
        <v>26.512500000000003</v>
      </c>
      <c r="Q174" s="29">
        <f t="shared" si="85"/>
        <v>183.54</v>
      </c>
      <c r="R174" s="29">
        <f t="shared" si="97"/>
        <v>25.25</v>
      </c>
      <c r="S174" s="29">
        <f t="shared" si="98"/>
        <v>175.81200000000001</v>
      </c>
      <c r="T174" s="29">
        <f t="shared" si="91"/>
        <v>362.25</v>
      </c>
      <c r="U174" s="29">
        <f t="shared" si="99"/>
        <v>135.24</v>
      </c>
      <c r="V174" s="29">
        <f t="shared" si="100"/>
        <v>135.24</v>
      </c>
      <c r="W174" s="29">
        <f t="shared" si="101"/>
        <v>125.58</v>
      </c>
      <c r="X174" s="29">
        <v>25.25</v>
      </c>
      <c r="Y174" s="33">
        <f t="shared" si="88"/>
        <v>135.24</v>
      </c>
      <c r="Z174" s="29">
        <f t="shared" si="109"/>
        <v>362.25</v>
      </c>
      <c r="AA174" s="29">
        <f t="shared" si="102"/>
        <v>135.24</v>
      </c>
      <c r="AB174" s="33">
        <f t="shared" si="103"/>
        <v>25.25</v>
      </c>
      <c r="AC174" s="33">
        <f t="shared" si="104"/>
        <v>135.24</v>
      </c>
      <c r="AD174" s="33">
        <f t="shared" si="105"/>
        <v>313.95</v>
      </c>
      <c r="AE174" s="29" t="s">
        <v>53</v>
      </c>
      <c r="AF174" s="27">
        <f t="shared" si="106"/>
        <v>135.24</v>
      </c>
      <c r="AG174" s="29" t="s">
        <v>53</v>
      </c>
      <c r="AH174" s="34">
        <f t="shared" si="81"/>
        <v>397.13467500000002</v>
      </c>
      <c r="AI174" s="28">
        <f t="shared" si="107"/>
        <v>397.13467500000002</v>
      </c>
      <c r="AJ174" s="29">
        <f t="shared" si="108"/>
        <v>483</v>
      </c>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6"/>
      <c r="CL174" s="6"/>
      <c r="CM174" s="6"/>
      <c r="CN174" s="6"/>
      <c r="CO174" s="6"/>
      <c r="CP174" s="6"/>
      <c r="CQ174" s="6"/>
      <c r="CR174" s="6"/>
      <c r="CS174" s="6"/>
      <c r="CT174" s="6"/>
      <c r="CU174" s="6"/>
      <c r="CV174" s="6"/>
    </row>
    <row r="175" spans="1:100" s="7" customFormat="1" x14ac:dyDescent="0.25">
      <c r="A175" s="113"/>
      <c r="B175" s="31">
        <v>70210</v>
      </c>
      <c r="C175" s="31">
        <v>70210</v>
      </c>
      <c r="D175" s="32" t="s">
        <v>171</v>
      </c>
      <c r="E175" s="32" t="s">
        <v>222</v>
      </c>
      <c r="F175" s="12">
        <v>328</v>
      </c>
      <c r="G175" s="12">
        <f t="shared" si="92"/>
        <v>160.72</v>
      </c>
      <c r="H175" s="12">
        <f t="shared" si="93"/>
        <v>91.84</v>
      </c>
      <c r="I175" s="29">
        <f t="shared" si="94"/>
        <v>91.84</v>
      </c>
      <c r="J175" s="29">
        <f t="shared" si="89"/>
        <v>213.20000000000002</v>
      </c>
      <c r="K175" s="29">
        <f t="shared" si="86"/>
        <v>96.432000000000002</v>
      </c>
      <c r="L175" s="29">
        <f t="shared" si="90"/>
        <v>204.83600000000001</v>
      </c>
      <c r="M175" s="29">
        <f t="shared" si="84"/>
        <v>82</v>
      </c>
      <c r="N175" s="29">
        <f t="shared" si="95"/>
        <v>91.84</v>
      </c>
      <c r="O175" s="29">
        <f t="shared" si="96"/>
        <v>204.83600000000001</v>
      </c>
      <c r="P175" s="29">
        <f t="shared" si="87"/>
        <v>13.261500000000002</v>
      </c>
      <c r="Q175" s="29">
        <f t="shared" si="85"/>
        <v>124.64</v>
      </c>
      <c r="R175" s="29">
        <f t="shared" si="97"/>
        <v>12.63</v>
      </c>
      <c r="S175" s="29">
        <f t="shared" si="98"/>
        <v>119.39200000000001</v>
      </c>
      <c r="T175" s="29">
        <f t="shared" si="91"/>
        <v>246</v>
      </c>
      <c r="U175" s="29">
        <f t="shared" si="99"/>
        <v>91.84</v>
      </c>
      <c r="V175" s="29">
        <f t="shared" si="100"/>
        <v>91.84</v>
      </c>
      <c r="W175" s="29">
        <f t="shared" si="101"/>
        <v>85.28</v>
      </c>
      <c r="X175" s="29">
        <v>12.63</v>
      </c>
      <c r="Y175" s="33">
        <f t="shared" si="88"/>
        <v>91.84</v>
      </c>
      <c r="Z175" s="29">
        <f t="shared" si="109"/>
        <v>246</v>
      </c>
      <c r="AA175" s="29">
        <f t="shared" si="102"/>
        <v>91.84</v>
      </c>
      <c r="AB175" s="33">
        <f t="shared" si="103"/>
        <v>12.63</v>
      </c>
      <c r="AC175" s="33">
        <f t="shared" si="104"/>
        <v>91.84</v>
      </c>
      <c r="AD175" s="33">
        <f t="shared" si="105"/>
        <v>213.20000000000002</v>
      </c>
      <c r="AE175" s="29" t="s">
        <v>53</v>
      </c>
      <c r="AF175" s="27">
        <f t="shared" si="106"/>
        <v>91.84</v>
      </c>
      <c r="AG175" s="29" t="s">
        <v>53</v>
      </c>
      <c r="AH175" s="34">
        <f t="shared" si="81"/>
        <v>269.68979999999999</v>
      </c>
      <c r="AI175" s="28">
        <f t="shared" si="107"/>
        <v>269.68979999999999</v>
      </c>
      <c r="AJ175" s="29">
        <f t="shared" si="108"/>
        <v>328</v>
      </c>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6"/>
      <c r="CL175" s="6"/>
      <c r="CM175" s="6"/>
      <c r="CN175" s="6"/>
      <c r="CO175" s="6"/>
      <c r="CP175" s="6"/>
      <c r="CQ175" s="6"/>
      <c r="CR175" s="6"/>
      <c r="CS175" s="6"/>
      <c r="CT175" s="6"/>
      <c r="CU175" s="6"/>
      <c r="CV175" s="6"/>
    </row>
    <row r="176" spans="1:100" s="7" customFormat="1" x14ac:dyDescent="0.25">
      <c r="A176" s="113"/>
      <c r="B176" s="31">
        <v>70220</v>
      </c>
      <c r="C176" s="31">
        <v>70220</v>
      </c>
      <c r="D176" s="32" t="s">
        <v>171</v>
      </c>
      <c r="E176" s="32" t="s">
        <v>223</v>
      </c>
      <c r="F176" s="12">
        <v>457</v>
      </c>
      <c r="G176" s="12">
        <f t="shared" si="92"/>
        <v>223.93</v>
      </c>
      <c r="H176" s="12">
        <f t="shared" si="93"/>
        <v>127.96000000000001</v>
      </c>
      <c r="I176" s="29">
        <f t="shared" si="94"/>
        <v>127.96000000000001</v>
      </c>
      <c r="J176" s="29">
        <f t="shared" si="89"/>
        <v>297.05</v>
      </c>
      <c r="K176" s="29">
        <f t="shared" si="86"/>
        <v>134.358</v>
      </c>
      <c r="L176" s="29">
        <f t="shared" si="90"/>
        <v>285.3965</v>
      </c>
      <c r="M176" s="29">
        <f t="shared" si="84"/>
        <v>114.25</v>
      </c>
      <c r="N176" s="29">
        <f t="shared" si="95"/>
        <v>127.96000000000001</v>
      </c>
      <c r="O176" s="29">
        <f t="shared" si="96"/>
        <v>285.3965</v>
      </c>
      <c r="P176" s="29">
        <f t="shared" si="87"/>
        <v>21.21</v>
      </c>
      <c r="Q176" s="29">
        <f t="shared" si="85"/>
        <v>173.66</v>
      </c>
      <c r="R176" s="29">
        <f t="shared" si="97"/>
        <v>20.2</v>
      </c>
      <c r="S176" s="29">
        <f t="shared" si="98"/>
        <v>166.34800000000001</v>
      </c>
      <c r="T176" s="29">
        <f t="shared" si="91"/>
        <v>342.75</v>
      </c>
      <c r="U176" s="29">
        <f t="shared" si="99"/>
        <v>127.96000000000001</v>
      </c>
      <c r="V176" s="29">
        <f t="shared" si="100"/>
        <v>127.96000000000001</v>
      </c>
      <c r="W176" s="29">
        <f t="shared" si="101"/>
        <v>118.82000000000001</v>
      </c>
      <c r="X176" s="29">
        <v>20.2</v>
      </c>
      <c r="Y176" s="33">
        <f t="shared" si="88"/>
        <v>127.96000000000001</v>
      </c>
      <c r="Z176" s="29">
        <f t="shared" si="109"/>
        <v>342.75</v>
      </c>
      <c r="AA176" s="29">
        <f t="shared" si="102"/>
        <v>127.96000000000001</v>
      </c>
      <c r="AB176" s="33">
        <f t="shared" si="103"/>
        <v>20.2</v>
      </c>
      <c r="AC176" s="33">
        <f t="shared" si="104"/>
        <v>127.96000000000001</v>
      </c>
      <c r="AD176" s="33">
        <f t="shared" si="105"/>
        <v>297.05</v>
      </c>
      <c r="AE176" s="29" t="s">
        <v>53</v>
      </c>
      <c r="AF176" s="27">
        <f t="shared" si="106"/>
        <v>127.96000000000001</v>
      </c>
      <c r="AG176" s="29" t="s">
        <v>53</v>
      </c>
      <c r="AH176" s="34">
        <f t="shared" si="81"/>
        <v>375.75682499999999</v>
      </c>
      <c r="AI176" s="28">
        <f t="shared" si="107"/>
        <v>375.75682499999999</v>
      </c>
      <c r="AJ176" s="29">
        <f t="shared" si="108"/>
        <v>457</v>
      </c>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6"/>
      <c r="CL176" s="6"/>
      <c r="CM176" s="6"/>
      <c r="CN176" s="6"/>
      <c r="CO176" s="6"/>
      <c r="CP176" s="6"/>
      <c r="CQ176" s="6"/>
      <c r="CR176" s="6"/>
      <c r="CS176" s="6"/>
      <c r="CT176" s="6"/>
      <c r="CU176" s="6"/>
      <c r="CV176" s="6"/>
    </row>
    <row r="177" spans="1:100" s="7" customFormat="1" x14ac:dyDescent="0.25">
      <c r="A177" s="113"/>
      <c r="B177" s="31">
        <v>70240</v>
      </c>
      <c r="C177" s="31">
        <v>70240</v>
      </c>
      <c r="D177" s="32" t="s">
        <v>171</v>
      </c>
      <c r="E177" s="32" t="s">
        <v>224</v>
      </c>
      <c r="F177" s="12">
        <v>297</v>
      </c>
      <c r="G177" s="12">
        <f t="shared" si="92"/>
        <v>145.53000000000003</v>
      </c>
      <c r="H177" s="12">
        <f t="shared" si="93"/>
        <v>83.160000000000011</v>
      </c>
      <c r="I177" s="29">
        <f t="shared" si="94"/>
        <v>83.160000000000011</v>
      </c>
      <c r="J177" s="29">
        <f t="shared" si="89"/>
        <v>193.05</v>
      </c>
      <c r="K177" s="29">
        <f t="shared" si="86"/>
        <v>87.318000000000012</v>
      </c>
      <c r="L177" s="29">
        <f t="shared" si="90"/>
        <v>185.47650000000002</v>
      </c>
      <c r="M177" s="29">
        <f t="shared" si="84"/>
        <v>74.25</v>
      </c>
      <c r="N177" s="29">
        <f t="shared" si="95"/>
        <v>83.160000000000011</v>
      </c>
      <c r="O177" s="29">
        <f t="shared" si="96"/>
        <v>185.47650000000002</v>
      </c>
      <c r="P177" s="29">
        <f t="shared" si="87"/>
        <v>13.261500000000002</v>
      </c>
      <c r="Q177" s="29">
        <f t="shared" si="85"/>
        <v>112.86</v>
      </c>
      <c r="R177" s="29">
        <f t="shared" si="97"/>
        <v>12.63</v>
      </c>
      <c r="S177" s="29">
        <f t="shared" si="98"/>
        <v>108.10800000000002</v>
      </c>
      <c r="T177" s="29">
        <f t="shared" si="91"/>
        <v>222.75</v>
      </c>
      <c r="U177" s="29">
        <f t="shared" si="99"/>
        <v>83.160000000000011</v>
      </c>
      <c r="V177" s="29">
        <f t="shared" si="100"/>
        <v>83.160000000000011</v>
      </c>
      <c r="W177" s="29">
        <f t="shared" si="101"/>
        <v>77.22</v>
      </c>
      <c r="X177" s="29">
        <v>12.63</v>
      </c>
      <c r="Y177" s="33">
        <f t="shared" si="88"/>
        <v>83.160000000000011</v>
      </c>
      <c r="Z177" s="29">
        <f t="shared" si="109"/>
        <v>222.75</v>
      </c>
      <c r="AA177" s="29">
        <f t="shared" si="102"/>
        <v>83.160000000000011</v>
      </c>
      <c r="AB177" s="33">
        <f t="shared" si="103"/>
        <v>12.63</v>
      </c>
      <c r="AC177" s="33">
        <f t="shared" si="104"/>
        <v>83.160000000000011</v>
      </c>
      <c r="AD177" s="33">
        <f t="shared" si="105"/>
        <v>193.05</v>
      </c>
      <c r="AE177" s="29" t="s">
        <v>53</v>
      </c>
      <c r="AF177" s="27">
        <f t="shared" si="106"/>
        <v>83.160000000000011</v>
      </c>
      <c r="AG177" s="29" t="s">
        <v>53</v>
      </c>
      <c r="AH177" s="34">
        <f t="shared" si="81"/>
        <v>244.20082500000001</v>
      </c>
      <c r="AI177" s="28">
        <f t="shared" si="107"/>
        <v>244.20082500000001</v>
      </c>
      <c r="AJ177" s="29">
        <f t="shared" si="108"/>
        <v>297</v>
      </c>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6"/>
      <c r="CL177" s="6"/>
      <c r="CM177" s="6"/>
      <c r="CN177" s="6"/>
      <c r="CO177" s="6"/>
      <c r="CP177" s="6"/>
      <c r="CQ177" s="6"/>
      <c r="CR177" s="6"/>
      <c r="CS177" s="6"/>
      <c r="CT177" s="6"/>
      <c r="CU177" s="6"/>
      <c r="CV177" s="6"/>
    </row>
    <row r="178" spans="1:100" s="7" customFormat="1" x14ac:dyDescent="0.25">
      <c r="A178" s="113"/>
      <c r="B178" s="31">
        <v>70250</v>
      </c>
      <c r="C178" s="31">
        <v>70250</v>
      </c>
      <c r="D178" s="32" t="s">
        <v>171</v>
      </c>
      <c r="E178" s="32" t="s">
        <v>225</v>
      </c>
      <c r="F178" s="12">
        <v>356</v>
      </c>
      <c r="G178" s="12">
        <f t="shared" si="92"/>
        <v>174.44</v>
      </c>
      <c r="H178" s="12">
        <f t="shared" si="93"/>
        <v>99.68</v>
      </c>
      <c r="I178" s="29">
        <f t="shared" si="94"/>
        <v>99.68</v>
      </c>
      <c r="J178" s="29">
        <f t="shared" si="89"/>
        <v>231.4</v>
      </c>
      <c r="K178" s="29">
        <f t="shared" si="86"/>
        <v>104.66400000000002</v>
      </c>
      <c r="L178" s="29">
        <f t="shared" si="90"/>
        <v>222.32200000000003</v>
      </c>
      <c r="M178" s="29">
        <f t="shared" si="84"/>
        <v>89</v>
      </c>
      <c r="N178" s="29">
        <f t="shared" si="95"/>
        <v>99.68</v>
      </c>
      <c r="O178" s="29">
        <f t="shared" si="96"/>
        <v>222.32200000000003</v>
      </c>
      <c r="P178" s="29">
        <f t="shared" si="87"/>
        <v>15.907500000000001</v>
      </c>
      <c r="Q178" s="29">
        <f t="shared" si="85"/>
        <v>135.28</v>
      </c>
      <c r="R178" s="29">
        <f t="shared" si="97"/>
        <v>15.15</v>
      </c>
      <c r="S178" s="29">
        <f t="shared" si="98"/>
        <v>129.584</v>
      </c>
      <c r="T178" s="29">
        <f t="shared" si="91"/>
        <v>267</v>
      </c>
      <c r="U178" s="29">
        <f t="shared" si="99"/>
        <v>99.68</v>
      </c>
      <c r="V178" s="29">
        <f t="shared" si="100"/>
        <v>99.68</v>
      </c>
      <c r="W178" s="29">
        <f t="shared" si="101"/>
        <v>92.56</v>
      </c>
      <c r="X178" s="29">
        <v>15.15</v>
      </c>
      <c r="Y178" s="33">
        <f t="shared" si="88"/>
        <v>99.68</v>
      </c>
      <c r="Z178" s="29">
        <f t="shared" si="109"/>
        <v>267</v>
      </c>
      <c r="AA178" s="29">
        <f t="shared" si="102"/>
        <v>99.68</v>
      </c>
      <c r="AB178" s="33">
        <f t="shared" si="103"/>
        <v>15.15</v>
      </c>
      <c r="AC178" s="33">
        <f t="shared" si="104"/>
        <v>99.68</v>
      </c>
      <c r="AD178" s="33">
        <f t="shared" si="105"/>
        <v>231.4</v>
      </c>
      <c r="AE178" s="29" t="s">
        <v>53</v>
      </c>
      <c r="AF178" s="27">
        <f t="shared" si="106"/>
        <v>99.68</v>
      </c>
      <c r="AG178" s="29" t="s">
        <v>53</v>
      </c>
      <c r="AH178" s="34">
        <f t="shared" si="81"/>
        <v>292.71210000000002</v>
      </c>
      <c r="AI178" s="28">
        <f t="shared" si="107"/>
        <v>292.71210000000002</v>
      </c>
      <c r="AJ178" s="29">
        <f t="shared" si="108"/>
        <v>356</v>
      </c>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6"/>
      <c r="CL178" s="6"/>
      <c r="CM178" s="6"/>
      <c r="CN178" s="6"/>
      <c r="CO178" s="6"/>
      <c r="CP178" s="6"/>
      <c r="CQ178" s="6"/>
      <c r="CR178" s="6"/>
      <c r="CS178" s="6"/>
      <c r="CT178" s="6"/>
      <c r="CU178" s="6"/>
      <c r="CV178" s="6"/>
    </row>
    <row r="179" spans="1:100" s="7" customFormat="1" x14ac:dyDescent="0.25">
      <c r="A179" s="113"/>
      <c r="B179" s="31">
        <v>70260</v>
      </c>
      <c r="C179" s="31">
        <v>70260</v>
      </c>
      <c r="D179" s="32" t="s">
        <v>171</v>
      </c>
      <c r="E179" s="32" t="s">
        <v>226</v>
      </c>
      <c r="F179" s="12">
        <v>479</v>
      </c>
      <c r="G179" s="12">
        <f t="shared" si="92"/>
        <v>234.71</v>
      </c>
      <c r="H179" s="12">
        <f t="shared" si="93"/>
        <v>134.12</v>
      </c>
      <c r="I179" s="29">
        <f t="shared" si="94"/>
        <v>134.12</v>
      </c>
      <c r="J179" s="29">
        <f t="shared" si="89"/>
        <v>311.35000000000002</v>
      </c>
      <c r="K179" s="29">
        <f t="shared" si="86"/>
        <v>140.82600000000002</v>
      </c>
      <c r="L179" s="29">
        <f t="shared" si="90"/>
        <v>299.13550000000004</v>
      </c>
      <c r="M179" s="29">
        <f t="shared" si="84"/>
        <v>119.75</v>
      </c>
      <c r="N179" s="29">
        <f t="shared" si="95"/>
        <v>134.12</v>
      </c>
      <c r="O179" s="29">
        <f t="shared" si="96"/>
        <v>299.13550000000004</v>
      </c>
      <c r="P179" s="29">
        <f t="shared" si="87"/>
        <v>26.512500000000003</v>
      </c>
      <c r="Q179" s="29">
        <f t="shared" si="85"/>
        <v>182.02</v>
      </c>
      <c r="R179" s="29">
        <f t="shared" si="97"/>
        <v>25.25</v>
      </c>
      <c r="S179" s="29">
        <f t="shared" si="98"/>
        <v>174.35600000000002</v>
      </c>
      <c r="T179" s="29">
        <f t="shared" si="91"/>
        <v>359.25</v>
      </c>
      <c r="U179" s="29">
        <f t="shared" si="99"/>
        <v>134.12</v>
      </c>
      <c r="V179" s="29">
        <f t="shared" si="100"/>
        <v>134.12</v>
      </c>
      <c r="W179" s="29">
        <f t="shared" si="101"/>
        <v>124.54</v>
      </c>
      <c r="X179" s="29">
        <v>25.25</v>
      </c>
      <c r="Y179" s="33">
        <f t="shared" si="88"/>
        <v>134.12</v>
      </c>
      <c r="Z179" s="29">
        <f t="shared" si="109"/>
        <v>359.25</v>
      </c>
      <c r="AA179" s="29">
        <f t="shared" si="102"/>
        <v>134.12</v>
      </c>
      <c r="AB179" s="33">
        <f t="shared" si="103"/>
        <v>25.25</v>
      </c>
      <c r="AC179" s="33">
        <f t="shared" si="104"/>
        <v>134.12</v>
      </c>
      <c r="AD179" s="33">
        <f t="shared" si="105"/>
        <v>311.35000000000002</v>
      </c>
      <c r="AE179" s="29" t="s">
        <v>53</v>
      </c>
      <c r="AF179" s="27">
        <f t="shared" si="106"/>
        <v>134.12</v>
      </c>
      <c r="AG179" s="29" t="s">
        <v>53</v>
      </c>
      <c r="AH179" s="34">
        <f t="shared" si="81"/>
        <v>393.845775</v>
      </c>
      <c r="AI179" s="28">
        <f t="shared" si="107"/>
        <v>393.845775</v>
      </c>
      <c r="AJ179" s="29">
        <f t="shared" si="108"/>
        <v>479</v>
      </c>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6"/>
      <c r="CL179" s="6"/>
      <c r="CM179" s="6"/>
      <c r="CN179" s="6"/>
      <c r="CO179" s="6"/>
      <c r="CP179" s="6"/>
      <c r="CQ179" s="6"/>
      <c r="CR179" s="6"/>
      <c r="CS179" s="6"/>
      <c r="CT179" s="6"/>
      <c r="CU179" s="6"/>
      <c r="CV179" s="6"/>
    </row>
    <row r="180" spans="1:100" s="7" customFormat="1" x14ac:dyDescent="0.25">
      <c r="A180" s="113"/>
      <c r="B180" s="31">
        <v>70328</v>
      </c>
      <c r="C180" s="31">
        <v>70328</v>
      </c>
      <c r="D180" s="32" t="s">
        <v>171</v>
      </c>
      <c r="E180" s="32" t="s">
        <v>227</v>
      </c>
      <c r="F180" s="12">
        <v>479</v>
      </c>
      <c r="G180" s="12">
        <f t="shared" si="92"/>
        <v>234.71</v>
      </c>
      <c r="H180" s="12">
        <f t="shared" si="93"/>
        <v>134.12</v>
      </c>
      <c r="I180" s="29">
        <f t="shared" si="94"/>
        <v>134.12</v>
      </c>
      <c r="J180" s="29">
        <f t="shared" si="89"/>
        <v>311.35000000000002</v>
      </c>
      <c r="K180" s="29">
        <f t="shared" si="86"/>
        <v>140.82600000000002</v>
      </c>
      <c r="L180" s="29">
        <f t="shared" si="90"/>
        <v>299.13550000000004</v>
      </c>
      <c r="M180" s="29">
        <f t="shared" si="84"/>
        <v>119.75</v>
      </c>
      <c r="N180" s="29">
        <f t="shared" si="95"/>
        <v>134.12</v>
      </c>
      <c r="O180" s="29">
        <f t="shared" si="96"/>
        <v>299.13550000000004</v>
      </c>
      <c r="P180" s="29">
        <f t="shared" si="87"/>
        <v>13.261500000000002</v>
      </c>
      <c r="Q180" s="29">
        <f t="shared" si="85"/>
        <v>182.02</v>
      </c>
      <c r="R180" s="29">
        <f t="shared" si="97"/>
        <v>12.63</v>
      </c>
      <c r="S180" s="29">
        <f t="shared" si="98"/>
        <v>174.35600000000002</v>
      </c>
      <c r="T180" s="29">
        <f t="shared" si="91"/>
        <v>359.25</v>
      </c>
      <c r="U180" s="29">
        <f t="shared" si="99"/>
        <v>134.12</v>
      </c>
      <c r="V180" s="29">
        <f t="shared" si="100"/>
        <v>134.12</v>
      </c>
      <c r="W180" s="29">
        <f t="shared" si="101"/>
        <v>124.54</v>
      </c>
      <c r="X180" s="29">
        <v>12.63</v>
      </c>
      <c r="Y180" s="33">
        <f t="shared" si="88"/>
        <v>134.12</v>
      </c>
      <c r="Z180" s="29">
        <f t="shared" si="109"/>
        <v>359.25</v>
      </c>
      <c r="AA180" s="29">
        <f t="shared" si="102"/>
        <v>134.12</v>
      </c>
      <c r="AB180" s="33">
        <f t="shared" si="103"/>
        <v>12.63</v>
      </c>
      <c r="AC180" s="33">
        <f t="shared" si="104"/>
        <v>134.12</v>
      </c>
      <c r="AD180" s="33">
        <f t="shared" si="105"/>
        <v>311.35000000000002</v>
      </c>
      <c r="AE180" s="29" t="s">
        <v>53</v>
      </c>
      <c r="AF180" s="27">
        <f t="shared" si="106"/>
        <v>134.12</v>
      </c>
      <c r="AG180" s="29" t="s">
        <v>53</v>
      </c>
      <c r="AH180" s="34">
        <f t="shared" ref="AH180:AH219" si="110">((F180*0.75)*0.0963)+(F180*0.75)</f>
        <v>393.845775</v>
      </c>
      <c r="AI180" s="28">
        <f t="shared" si="107"/>
        <v>393.845775</v>
      </c>
      <c r="AJ180" s="29">
        <f t="shared" si="108"/>
        <v>479</v>
      </c>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6"/>
      <c r="CL180" s="6"/>
      <c r="CM180" s="6"/>
      <c r="CN180" s="6"/>
      <c r="CO180" s="6"/>
      <c r="CP180" s="6"/>
      <c r="CQ180" s="6"/>
      <c r="CR180" s="6"/>
      <c r="CS180" s="6"/>
      <c r="CT180" s="6"/>
      <c r="CU180" s="6"/>
      <c r="CV180" s="6"/>
    </row>
    <row r="181" spans="1:100" s="7" customFormat="1" x14ac:dyDescent="0.25">
      <c r="A181" s="113"/>
      <c r="B181" s="31">
        <v>70330</v>
      </c>
      <c r="C181" s="31">
        <v>70330</v>
      </c>
      <c r="D181" s="32" t="s">
        <v>171</v>
      </c>
      <c r="E181" s="32" t="s">
        <v>228</v>
      </c>
      <c r="F181" s="12">
        <v>517</v>
      </c>
      <c r="G181" s="12">
        <f t="shared" si="92"/>
        <v>253.33000000000004</v>
      </c>
      <c r="H181" s="12">
        <f t="shared" si="93"/>
        <v>144.76000000000002</v>
      </c>
      <c r="I181" s="29">
        <f t="shared" si="94"/>
        <v>144.76000000000002</v>
      </c>
      <c r="J181" s="29">
        <f t="shared" si="89"/>
        <v>336.05</v>
      </c>
      <c r="K181" s="29">
        <f t="shared" si="86"/>
        <v>151.99800000000002</v>
      </c>
      <c r="L181" s="29">
        <f t="shared" si="90"/>
        <v>322.86650000000003</v>
      </c>
      <c r="M181" s="29">
        <f t="shared" si="84"/>
        <v>129.25</v>
      </c>
      <c r="N181" s="29">
        <f t="shared" si="95"/>
        <v>144.76000000000002</v>
      </c>
      <c r="O181" s="29">
        <f t="shared" si="96"/>
        <v>322.86650000000003</v>
      </c>
      <c r="P181" s="29">
        <f t="shared" si="87"/>
        <v>21.21</v>
      </c>
      <c r="Q181" s="29">
        <f t="shared" si="85"/>
        <v>196.46</v>
      </c>
      <c r="R181" s="29">
        <f t="shared" si="97"/>
        <v>20.2</v>
      </c>
      <c r="S181" s="29">
        <f t="shared" si="98"/>
        <v>188.18800000000005</v>
      </c>
      <c r="T181" s="29">
        <f t="shared" si="91"/>
        <v>387.75</v>
      </c>
      <c r="U181" s="29">
        <f t="shared" si="99"/>
        <v>144.76000000000002</v>
      </c>
      <c r="V181" s="29">
        <f t="shared" si="100"/>
        <v>144.76000000000002</v>
      </c>
      <c r="W181" s="29">
        <f t="shared" si="101"/>
        <v>134.42000000000002</v>
      </c>
      <c r="X181" s="29">
        <v>20.2</v>
      </c>
      <c r="Y181" s="33">
        <f t="shared" si="88"/>
        <v>144.76000000000002</v>
      </c>
      <c r="Z181" s="29">
        <f t="shared" si="109"/>
        <v>387.75</v>
      </c>
      <c r="AA181" s="29">
        <f t="shared" si="102"/>
        <v>144.76000000000002</v>
      </c>
      <c r="AB181" s="33">
        <f t="shared" si="103"/>
        <v>20.2</v>
      </c>
      <c r="AC181" s="33">
        <f t="shared" si="104"/>
        <v>144.76000000000002</v>
      </c>
      <c r="AD181" s="33">
        <f t="shared" si="105"/>
        <v>336.05</v>
      </c>
      <c r="AE181" s="29" t="s">
        <v>53</v>
      </c>
      <c r="AF181" s="27">
        <f t="shared" si="106"/>
        <v>144.76000000000002</v>
      </c>
      <c r="AG181" s="29" t="s">
        <v>53</v>
      </c>
      <c r="AH181" s="34">
        <f t="shared" si="110"/>
        <v>425.09032500000001</v>
      </c>
      <c r="AI181" s="28">
        <f t="shared" si="107"/>
        <v>425.09032500000001</v>
      </c>
      <c r="AJ181" s="29">
        <f t="shared" si="108"/>
        <v>517</v>
      </c>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6"/>
      <c r="CL181" s="6"/>
      <c r="CM181" s="6"/>
      <c r="CN181" s="6"/>
      <c r="CO181" s="6"/>
      <c r="CP181" s="6"/>
      <c r="CQ181" s="6"/>
      <c r="CR181" s="6"/>
      <c r="CS181" s="6"/>
      <c r="CT181" s="6"/>
      <c r="CU181" s="6"/>
      <c r="CV181" s="6"/>
    </row>
    <row r="182" spans="1:100" s="7" customFormat="1" x14ac:dyDescent="0.25">
      <c r="A182" s="113"/>
      <c r="B182" s="31">
        <v>70360</v>
      </c>
      <c r="C182" s="31">
        <v>70360</v>
      </c>
      <c r="D182" s="32" t="s">
        <v>171</v>
      </c>
      <c r="E182" s="32" t="s">
        <v>229</v>
      </c>
      <c r="F182" s="12">
        <v>305</v>
      </c>
      <c r="G182" s="12">
        <f t="shared" si="92"/>
        <v>149.45000000000002</v>
      </c>
      <c r="H182" s="12">
        <f t="shared" si="93"/>
        <v>85.4</v>
      </c>
      <c r="I182" s="29">
        <f t="shared" si="94"/>
        <v>85.4</v>
      </c>
      <c r="J182" s="29">
        <f t="shared" si="89"/>
        <v>198.25</v>
      </c>
      <c r="K182" s="29">
        <f t="shared" si="86"/>
        <v>89.670000000000016</v>
      </c>
      <c r="L182" s="29">
        <f t="shared" si="90"/>
        <v>190.47250000000003</v>
      </c>
      <c r="M182" s="29">
        <f t="shared" si="84"/>
        <v>76.25</v>
      </c>
      <c r="N182" s="29">
        <f t="shared" si="95"/>
        <v>85.4</v>
      </c>
      <c r="O182" s="29">
        <f t="shared" si="96"/>
        <v>190.47250000000003</v>
      </c>
      <c r="P182" s="29">
        <f t="shared" si="87"/>
        <v>10.605</v>
      </c>
      <c r="Q182" s="29">
        <f t="shared" si="85"/>
        <v>115.9</v>
      </c>
      <c r="R182" s="29">
        <f t="shared" si="97"/>
        <v>10.1</v>
      </c>
      <c r="S182" s="29">
        <f t="shared" si="98"/>
        <v>111.02000000000001</v>
      </c>
      <c r="T182" s="29">
        <f t="shared" si="91"/>
        <v>228.75</v>
      </c>
      <c r="U182" s="29">
        <f t="shared" si="99"/>
        <v>85.4</v>
      </c>
      <c r="V182" s="29">
        <f t="shared" si="100"/>
        <v>85.4</v>
      </c>
      <c r="W182" s="29">
        <f t="shared" si="101"/>
        <v>79.3</v>
      </c>
      <c r="X182" s="29">
        <v>10.1</v>
      </c>
      <c r="Y182" s="33">
        <f t="shared" si="88"/>
        <v>85.4</v>
      </c>
      <c r="Z182" s="29">
        <f t="shared" si="109"/>
        <v>228.75</v>
      </c>
      <c r="AA182" s="29">
        <f t="shared" si="102"/>
        <v>85.4</v>
      </c>
      <c r="AB182" s="33">
        <f t="shared" si="103"/>
        <v>10.1</v>
      </c>
      <c r="AC182" s="33">
        <f t="shared" si="104"/>
        <v>85.4</v>
      </c>
      <c r="AD182" s="33">
        <f t="shared" si="105"/>
        <v>198.25</v>
      </c>
      <c r="AE182" s="29" t="s">
        <v>53</v>
      </c>
      <c r="AF182" s="27">
        <f t="shared" si="106"/>
        <v>85.4</v>
      </c>
      <c r="AG182" s="29" t="s">
        <v>53</v>
      </c>
      <c r="AH182" s="34">
        <f t="shared" si="110"/>
        <v>250.77862500000001</v>
      </c>
      <c r="AI182" s="28">
        <f t="shared" si="107"/>
        <v>250.77862500000001</v>
      </c>
      <c r="AJ182" s="29">
        <f t="shared" si="108"/>
        <v>305</v>
      </c>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6"/>
      <c r="CL182" s="6"/>
      <c r="CM182" s="6"/>
      <c r="CN182" s="6"/>
      <c r="CO182" s="6"/>
      <c r="CP182" s="6"/>
      <c r="CQ182" s="6"/>
      <c r="CR182" s="6"/>
      <c r="CS182" s="6"/>
      <c r="CT182" s="6"/>
      <c r="CU182" s="6"/>
      <c r="CV182" s="6"/>
    </row>
    <row r="183" spans="1:100" s="7" customFormat="1" x14ac:dyDescent="0.25">
      <c r="A183" s="113"/>
      <c r="B183" s="31">
        <v>71045</v>
      </c>
      <c r="C183" s="31">
        <v>71045</v>
      </c>
      <c r="D183" s="32" t="s">
        <v>171</v>
      </c>
      <c r="E183" s="32" t="s">
        <v>230</v>
      </c>
      <c r="F183" s="12">
        <v>245</v>
      </c>
      <c r="G183" s="12">
        <f t="shared" si="92"/>
        <v>120.05000000000001</v>
      </c>
      <c r="H183" s="12">
        <f t="shared" si="93"/>
        <v>68.600000000000009</v>
      </c>
      <c r="I183" s="29">
        <f t="shared" si="94"/>
        <v>68.600000000000009</v>
      </c>
      <c r="J183" s="29">
        <f t="shared" si="89"/>
        <v>159.25</v>
      </c>
      <c r="K183" s="29">
        <f t="shared" si="86"/>
        <v>72.030000000000015</v>
      </c>
      <c r="L183" s="29">
        <f t="shared" si="90"/>
        <v>153.00250000000003</v>
      </c>
      <c r="M183" s="29">
        <f t="shared" si="84"/>
        <v>61.25</v>
      </c>
      <c r="N183" s="29">
        <f t="shared" si="95"/>
        <v>68.600000000000009</v>
      </c>
      <c r="O183" s="29">
        <f t="shared" si="96"/>
        <v>153.00250000000003</v>
      </c>
      <c r="P183" s="29">
        <f t="shared" si="87"/>
        <v>10.605</v>
      </c>
      <c r="Q183" s="29">
        <f t="shared" si="85"/>
        <v>93.1</v>
      </c>
      <c r="R183" s="29">
        <f t="shared" si="97"/>
        <v>10.1</v>
      </c>
      <c r="S183" s="29">
        <f t="shared" si="98"/>
        <v>89.180000000000021</v>
      </c>
      <c r="T183" s="29">
        <f t="shared" si="91"/>
        <v>183.75</v>
      </c>
      <c r="U183" s="29">
        <f t="shared" si="99"/>
        <v>68.600000000000009</v>
      </c>
      <c r="V183" s="29">
        <f t="shared" si="100"/>
        <v>68.600000000000009</v>
      </c>
      <c r="W183" s="29">
        <f t="shared" si="101"/>
        <v>63.7</v>
      </c>
      <c r="X183" s="29">
        <v>10.1</v>
      </c>
      <c r="Y183" s="33">
        <f t="shared" si="88"/>
        <v>68.600000000000009</v>
      </c>
      <c r="Z183" s="29">
        <f t="shared" si="109"/>
        <v>183.75</v>
      </c>
      <c r="AA183" s="29">
        <f t="shared" si="102"/>
        <v>68.600000000000009</v>
      </c>
      <c r="AB183" s="33">
        <f t="shared" si="103"/>
        <v>10.1</v>
      </c>
      <c r="AC183" s="33">
        <f t="shared" si="104"/>
        <v>68.600000000000009</v>
      </c>
      <c r="AD183" s="33">
        <f t="shared" si="105"/>
        <v>159.25</v>
      </c>
      <c r="AE183" s="29" t="s">
        <v>53</v>
      </c>
      <c r="AF183" s="27">
        <f t="shared" si="106"/>
        <v>68.600000000000009</v>
      </c>
      <c r="AG183" s="29" t="s">
        <v>53</v>
      </c>
      <c r="AH183" s="34">
        <f t="shared" si="110"/>
        <v>201.44512499999999</v>
      </c>
      <c r="AI183" s="28">
        <f t="shared" si="107"/>
        <v>201.44512499999999</v>
      </c>
      <c r="AJ183" s="29">
        <f t="shared" si="108"/>
        <v>245</v>
      </c>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6"/>
      <c r="CL183" s="6"/>
      <c r="CM183" s="6"/>
      <c r="CN183" s="6"/>
      <c r="CO183" s="6"/>
      <c r="CP183" s="6"/>
      <c r="CQ183" s="6"/>
      <c r="CR183" s="6"/>
      <c r="CS183" s="6"/>
      <c r="CT183" s="6"/>
      <c r="CU183" s="6"/>
      <c r="CV183" s="6"/>
    </row>
    <row r="184" spans="1:100" s="7" customFormat="1" x14ac:dyDescent="0.25">
      <c r="A184" s="113"/>
      <c r="B184" s="31">
        <v>71046</v>
      </c>
      <c r="C184" s="31">
        <v>71046</v>
      </c>
      <c r="D184" s="32" t="s">
        <v>171</v>
      </c>
      <c r="E184" s="32" t="s">
        <v>231</v>
      </c>
      <c r="F184" s="12">
        <v>366</v>
      </c>
      <c r="G184" s="12">
        <f t="shared" si="92"/>
        <v>179.34</v>
      </c>
      <c r="H184" s="12">
        <f t="shared" si="93"/>
        <v>102.48</v>
      </c>
      <c r="I184" s="29">
        <f t="shared" si="94"/>
        <v>102.48</v>
      </c>
      <c r="J184" s="29">
        <f t="shared" si="89"/>
        <v>237.9</v>
      </c>
      <c r="K184" s="29">
        <f t="shared" si="86"/>
        <v>107.60400000000001</v>
      </c>
      <c r="L184" s="29">
        <f t="shared" si="90"/>
        <v>228.56700000000001</v>
      </c>
      <c r="M184" s="29">
        <f t="shared" si="84"/>
        <v>91.5</v>
      </c>
      <c r="N184" s="29">
        <f t="shared" si="95"/>
        <v>102.48</v>
      </c>
      <c r="O184" s="29">
        <f t="shared" si="96"/>
        <v>228.56700000000001</v>
      </c>
      <c r="P184" s="29">
        <f t="shared" si="87"/>
        <v>15.907500000000001</v>
      </c>
      <c r="Q184" s="29">
        <f t="shared" si="85"/>
        <v>139.08000000000001</v>
      </c>
      <c r="R184" s="29">
        <f t="shared" si="97"/>
        <v>15.15</v>
      </c>
      <c r="S184" s="29">
        <f t="shared" si="98"/>
        <v>133.22400000000002</v>
      </c>
      <c r="T184" s="29">
        <f t="shared" si="91"/>
        <v>274.5</v>
      </c>
      <c r="U184" s="29">
        <f t="shared" si="99"/>
        <v>102.48</v>
      </c>
      <c r="V184" s="29">
        <f t="shared" si="100"/>
        <v>102.48</v>
      </c>
      <c r="W184" s="29">
        <f t="shared" si="101"/>
        <v>95.16</v>
      </c>
      <c r="X184" s="29">
        <v>15.15</v>
      </c>
      <c r="Y184" s="33">
        <f t="shared" si="88"/>
        <v>102.48</v>
      </c>
      <c r="Z184" s="29">
        <f t="shared" si="109"/>
        <v>274.5</v>
      </c>
      <c r="AA184" s="29">
        <f t="shared" si="102"/>
        <v>102.48</v>
      </c>
      <c r="AB184" s="33">
        <f t="shared" si="103"/>
        <v>15.15</v>
      </c>
      <c r="AC184" s="33">
        <f t="shared" si="104"/>
        <v>102.48</v>
      </c>
      <c r="AD184" s="33">
        <f t="shared" si="105"/>
        <v>237.9</v>
      </c>
      <c r="AE184" s="29" t="s">
        <v>53</v>
      </c>
      <c r="AF184" s="27">
        <f t="shared" si="106"/>
        <v>102.48</v>
      </c>
      <c r="AG184" s="29" t="s">
        <v>53</v>
      </c>
      <c r="AH184" s="34">
        <f t="shared" si="110"/>
        <v>300.93434999999999</v>
      </c>
      <c r="AI184" s="28">
        <f t="shared" si="107"/>
        <v>300.93434999999999</v>
      </c>
      <c r="AJ184" s="29">
        <f t="shared" si="108"/>
        <v>366</v>
      </c>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6"/>
      <c r="CL184" s="6"/>
      <c r="CM184" s="6"/>
      <c r="CN184" s="6"/>
      <c r="CO184" s="6"/>
      <c r="CP184" s="6"/>
      <c r="CQ184" s="6"/>
      <c r="CR184" s="6"/>
      <c r="CS184" s="6"/>
      <c r="CT184" s="6"/>
      <c r="CU184" s="6"/>
      <c r="CV184" s="6"/>
    </row>
    <row r="185" spans="1:100" s="7" customFormat="1" x14ac:dyDescent="0.25">
      <c r="A185" s="113"/>
      <c r="B185" s="31">
        <v>71100</v>
      </c>
      <c r="C185" s="31">
        <v>71100</v>
      </c>
      <c r="D185" s="32" t="s">
        <v>171</v>
      </c>
      <c r="E185" s="32" t="s">
        <v>232</v>
      </c>
      <c r="F185" s="12">
        <v>416</v>
      </c>
      <c r="G185" s="12">
        <f t="shared" si="92"/>
        <v>203.84000000000003</v>
      </c>
      <c r="H185" s="12">
        <f t="shared" si="93"/>
        <v>116.48000000000002</v>
      </c>
      <c r="I185" s="29">
        <f t="shared" si="94"/>
        <v>116.48000000000002</v>
      </c>
      <c r="J185" s="29">
        <f t="shared" si="89"/>
        <v>270.40000000000003</v>
      </c>
      <c r="K185" s="29">
        <f t="shared" si="86"/>
        <v>122.30400000000003</v>
      </c>
      <c r="L185" s="29">
        <f t="shared" si="90"/>
        <v>259.79200000000003</v>
      </c>
      <c r="M185" s="29">
        <f t="shared" si="84"/>
        <v>104</v>
      </c>
      <c r="N185" s="29">
        <f t="shared" si="95"/>
        <v>116.48000000000002</v>
      </c>
      <c r="O185" s="29">
        <f t="shared" si="96"/>
        <v>259.79200000000003</v>
      </c>
      <c r="P185" s="29">
        <f t="shared" si="87"/>
        <v>15.907500000000001</v>
      </c>
      <c r="Q185" s="29">
        <f t="shared" si="85"/>
        <v>158.08000000000001</v>
      </c>
      <c r="R185" s="29">
        <f t="shared" si="97"/>
        <v>15.15</v>
      </c>
      <c r="S185" s="29">
        <f t="shared" si="98"/>
        <v>151.42400000000004</v>
      </c>
      <c r="T185" s="29">
        <f t="shared" si="91"/>
        <v>312</v>
      </c>
      <c r="U185" s="29">
        <f t="shared" si="99"/>
        <v>116.48000000000002</v>
      </c>
      <c r="V185" s="29">
        <f t="shared" si="100"/>
        <v>116.48000000000002</v>
      </c>
      <c r="W185" s="29">
        <f t="shared" si="101"/>
        <v>108.16</v>
      </c>
      <c r="X185" s="29">
        <v>15.15</v>
      </c>
      <c r="Y185" s="33">
        <f t="shared" si="88"/>
        <v>116.48000000000002</v>
      </c>
      <c r="Z185" s="29">
        <f t="shared" si="109"/>
        <v>312</v>
      </c>
      <c r="AA185" s="29">
        <f t="shared" si="102"/>
        <v>116.48000000000002</v>
      </c>
      <c r="AB185" s="33">
        <f t="shared" si="103"/>
        <v>15.15</v>
      </c>
      <c r="AC185" s="33">
        <f t="shared" si="104"/>
        <v>116.48000000000002</v>
      </c>
      <c r="AD185" s="33">
        <f t="shared" si="105"/>
        <v>270.40000000000003</v>
      </c>
      <c r="AE185" s="29" t="s">
        <v>53</v>
      </c>
      <c r="AF185" s="27">
        <f t="shared" si="106"/>
        <v>116.48000000000002</v>
      </c>
      <c r="AG185" s="29" t="s">
        <v>53</v>
      </c>
      <c r="AH185" s="34">
        <f t="shared" si="110"/>
        <v>342.04559999999998</v>
      </c>
      <c r="AI185" s="28">
        <f t="shared" si="107"/>
        <v>342.04559999999998</v>
      </c>
      <c r="AJ185" s="29">
        <f t="shared" si="108"/>
        <v>416</v>
      </c>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6"/>
      <c r="CL185" s="6"/>
      <c r="CM185" s="6"/>
      <c r="CN185" s="6"/>
      <c r="CO185" s="6"/>
      <c r="CP185" s="6"/>
      <c r="CQ185" s="6"/>
      <c r="CR185" s="6"/>
      <c r="CS185" s="6"/>
      <c r="CT185" s="6"/>
      <c r="CU185" s="6"/>
      <c r="CV185" s="6"/>
    </row>
    <row r="186" spans="1:100" s="7" customFormat="1" x14ac:dyDescent="0.25">
      <c r="A186" s="113"/>
      <c r="B186" s="31">
        <v>71101</v>
      </c>
      <c r="C186" s="31">
        <v>71101</v>
      </c>
      <c r="D186" s="32" t="s">
        <v>171</v>
      </c>
      <c r="E186" s="32" t="s">
        <v>233</v>
      </c>
      <c r="F186" s="12">
        <v>474</v>
      </c>
      <c r="G186" s="12">
        <f t="shared" si="92"/>
        <v>232.26</v>
      </c>
      <c r="H186" s="12">
        <f t="shared" si="93"/>
        <v>132.72</v>
      </c>
      <c r="I186" s="29">
        <f t="shared" si="94"/>
        <v>132.72</v>
      </c>
      <c r="J186" s="29">
        <f t="shared" si="89"/>
        <v>308.10000000000002</v>
      </c>
      <c r="K186" s="29">
        <f t="shared" si="86"/>
        <v>139.35599999999999</v>
      </c>
      <c r="L186" s="29">
        <f t="shared" si="90"/>
        <v>296.01300000000003</v>
      </c>
      <c r="M186" s="29">
        <f t="shared" si="84"/>
        <v>118.5</v>
      </c>
      <c r="N186" s="29">
        <f t="shared" si="95"/>
        <v>132.72</v>
      </c>
      <c r="O186" s="29">
        <f t="shared" si="96"/>
        <v>296.01300000000003</v>
      </c>
      <c r="P186" s="29">
        <f t="shared" si="87"/>
        <v>18.564</v>
      </c>
      <c r="Q186" s="29">
        <f t="shared" si="85"/>
        <v>180.12</v>
      </c>
      <c r="R186" s="29">
        <f t="shared" si="97"/>
        <v>17.68</v>
      </c>
      <c r="S186" s="29">
        <f t="shared" si="98"/>
        <v>172.536</v>
      </c>
      <c r="T186" s="29">
        <f t="shared" si="91"/>
        <v>355.5</v>
      </c>
      <c r="U186" s="29">
        <f t="shared" si="99"/>
        <v>132.72</v>
      </c>
      <c r="V186" s="29">
        <f t="shared" si="100"/>
        <v>132.72</v>
      </c>
      <c r="W186" s="29">
        <f t="shared" si="101"/>
        <v>123.24000000000001</v>
      </c>
      <c r="X186" s="29">
        <v>17.68</v>
      </c>
      <c r="Y186" s="33">
        <f t="shared" si="88"/>
        <v>132.72</v>
      </c>
      <c r="Z186" s="29">
        <f t="shared" si="109"/>
        <v>355.5</v>
      </c>
      <c r="AA186" s="29">
        <f t="shared" si="102"/>
        <v>132.72</v>
      </c>
      <c r="AB186" s="33">
        <f t="shared" si="103"/>
        <v>17.68</v>
      </c>
      <c r="AC186" s="33">
        <f t="shared" si="104"/>
        <v>132.72</v>
      </c>
      <c r="AD186" s="33">
        <f t="shared" si="105"/>
        <v>308.10000000000002</v>
      </c>
      <c r="AE186" s="29" t="s">
        <v>53</v>
      </c>
      <c r="AF186" s="27">
        <f t="shared" si="106"/>
        <v>132.72</v>
      </c>
      <c r="AG186" s="29" t="s">
        <v>53</v>
      </c>
      <c r="AH186" s="34">
        <f t="shared" si="110"/>
        <v>389.73464999999999</v>
      </c>
      <c r="AI186" s="28">
        <f t="shared" si="107"/>
        <v>389.73464999999999</v>
      </c>
      <c r="AJ186" s="29">
        <f t="shared" si="108"/>
        <v>474</v>
      </c>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6"/>
      <c r="CL186" s="6"/>
      <c r="CM186" s="6"/>
      <c r="CN186" s="6"/>
      <c r="CO186" s="6"/>
      <c r="CP186" s="6"/>
      <c r="CQ186" s="6"/>
      <c r="CR186" s="6"/>
      <c r="CS186" s="6"/>
      <c r="CT186" s="6"/>
      <c r="CU186" s="6"/>
      <c r="CV186" s="6"/>
    </row>
    <row r="187" spans="1:100" s="7" customFormat="1" x14ac:dyDescent="0.25">
      <c r="A187" s="113"/>
      <c r="B187" s="31">
        <v>71120</v>
      </c>
      <c r="C187" s="31">
        <v>71120</v>
      </c>
      <c r="D187" s="32" t="s">
        <v>171</v>
      </c>
      <c r="E187" s="32" t="s">
        <v>234</v>
      </c>
      <c r="F187" s="12">
        <v>359</v>
      </c>
      <c r="G187" s="12">
        <f t="shared" si="92"/>
        <v>175.91000000000003</v>
      </c>
      <c r="H187" s="12">
        <f t="shared" si="93"/>
        <v>100.52000000000001</v>
      </c>
      <c r="I187" s="29">
        <f t="shared" si="94"/>
        <v>100.52000000000001</v>
      </c>
      <c r="J187" s="29">
        <f t="shared" si="89"/>
        <v>233.35</v>
      </c>
      <c r="K187" s="29">
        <f t="shared" si="86"/>
        <v>105.54600000000002</v>
      </c>
      <c r="L187" s="29">
        <f t="shared" si="90"/>
        <v>224.19550000000001</v>
      </c>
      <c r="M187" s="29">
        <f t="shared" si="84"/>
        <v>89.75</v>
      </c>
      <c r="N187" s="29">
        <f t="shared" si="95"/>
        <v>100.52000000000001</v>
      </c>
      <c r="O187" s="29">
        <f t="shared" si="96"/>
        <v>224.19550000000001</v>
      </c>
      <c r="P187" s="29">
        <f t="shared" si="87"/>
        <v>15.907500000000001</v>
      </c>
      <c r="Q187" s="29">
        <f t="shared" si="85"/>
        <v>136.41999999999999</v>
      </c>
      <c r="R187" s="29">
        <f t="shared" si="97"/>
        <v>15.15</v>
      </c>
      <c r="S187" s="29">
        <f t="shared" si="98"/>
        <v>130.67600000000002</v>
      </c>
      <c r="T187" s="29">
        <f t="shared" si="91"/>
        <v>269.25</v>
      </c>
      <c r="U187" s="29">
        <f t="shared" si="99"/>
        <v>100.52000000000001</v>
      </c>
      <c r="V187" s="29">
        <f t="shared" si="100"/>
        <v>100.52000000000001</v>
      </c>
      <c r="W187" s="29">
        <f t="shared" si="101"/>
        <v>93.34</v>
      </c>
      <c r="X187" s="29">
        <v>15.15</v>
      </c>
      <c r="Y187" s="33">
        <f t="shared" si="88"/>
        <v>100.52000000000001</v>
      </c>
      <c r="Z187" s="29">
        <f t="shared" si="109"/>
        <v>269.25</v>
      </c>
      <c r="AA187" s="29">
        <f t="shared" si="102"/>
        <v>100.52000000000001</v>
      </c>
      <c r="AB187" s="33">
        <f t="shared" si="103"/>
        <v>15.15</v>
      </c>
      <c r="AC187" s="33">
        <f t="shared" si="104"/>
        <v>100.52000000000001</v>
      </c>
      <c r="AD187" s="33">
        <f t="shared" si="105"/>
        <v>233.35</v>
      </c>
      <c r="AE187" s="29" t="s">
        <v>53</v>
      </c>
      <c r="AF187" s="27">
        <f t="shared" si="106"/>
        <v>100.52000000000001</v>
      </c>
      <c r="AG187" s="29" t="s">
        <v>53</v>
      </c>
      <c r="AH187" s="34">
        <f t="shared" si="110"/>
        <v>295.17877499999997</v>
      </c>
      <c r="AI187" s="28">
        <f t="shared" si="107"/>
        <v>295.17877499999997</v>
      </c>
      <c r="AJ187" s="29">
        <f t="shared" si="108"/>
        <v>359</v>
      </c>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6"/>
      <c r="CL187" s="6"/>
      <c r="CM187" s="6"/>
      <c r="CN187" s="6"/>
      <c r="CO187" s="6"/>
      <c r="CP187" s="6"/>
      <c r="CQ187" s="6"/>
      <c r="CR187" s="6"/>
      <c r="CS187" s="6"/>
      <c r="CT187" s="6"/>
      <c r="CU187" s="6"/>
      <c r="CV187" s="6"/>
    </row>
    <row r="188" spans="1:100" s="7" customFormat="1" x14ac:dyDescent="0.25">
      <c r="A188" s="113"/>
      <c r="B188" s="31">
        <v>72020</v>
      </c>
      <c r="C188" s="31">
        <v>72020</v>
      </c>
      <c r="D188" s="32" t="s">
        <v>171</v>
      </c>
      <c r="E188" s="32" t="s">
        <v>235</v>
      </c>
      <c r="F188" s="12">
        <v>318</v>
      </c>
      <c r="G188" s="12">
        <f t="shared" si="92"/>
        <v>155.82000000000002</v>
      </c>
      <c r="H188" s="12">
        <f t="shared" si="93"/>
        <v>89.04</v>
      </c>
      <c r="I188" s="29">
        <f t="shared" si="94"/>
        <v>89.04</v>
      </c>
      <c r="J188" s="29">
        <f t="shared" si="89"/>
        <v>206.70000000000002</v>
      </c>
      <c r="K188" s="29">
        <f t="shared" si="86"/>
        <v>93.492000000000004</v>
      </c>
      <c r="L188" s="29">
        <f t="shared" si="90"/>
        <v>198.59100000000001</v>
      </c>
      <c r="M188" s="29">
        <f t="shared" si="84"/>
        <v>79.5</v>
      </c>
      <c r="N188" s="29">
        <f t="shared" si="95"/>
        <v>89.04</v>
      </c>
      <c r="O188" s="29">
        <f t="shared" si="96"/>
        <v>198.59100000000001</v>
      </c>
      <c r="P188" s="29">
        <f t="shared" si="87"/>
        <v>10.605</v>
      </c>
      <c r="Q188" s="29">
        <f t="shared" si="85"/>
        <v>120.84</v>
      </c>
      <c r="R188" s="29">
        <f t="shared" si="97"/>
        <v>10.1</v>
      </c>
      <c r="S188" s="29">
        <f t="shared" si="98"/>
        <v>115.75200000000001</v>
      </c>
      <c r="T188" s="29">
        <f t="shared" si="91"/>
        <v>238.5</v>
      </c>
      <c r="U188" s="29">
        <f t="shared" si="99"/>
        <v>89.04</v>
      </c>
      <c r="V188" s="29">
        <f t="shared" si="100"/>
        <v>89.04</v>
      </c>
      <c r="W188" s="29">
        <f t="shared" si="101"/>
        <v>82.68</v>
      </c>
      <c r="X188" s="29">
        <v>10.1</v>
      </c>
      <c r="Y188" s="33">
        <f t="shared" si="88"/>
        <v>89.04</v>
      </c>
      <c r="Z188" s="29">
        <f t="shared" si="109"/>
        <v>238.5</v>
      </c>
      <c r="AA188" s="29">
        <f t="shared" si="102"/>
        <v>89.04</v>
      </c>
      <c r="AB188" s="33">
        <f t="shared" si="103"/>
        <v>10.1</v>
      </c>
      <c r="AC188" s="33">
        <f t="shared" si="104"/>
        <v>89.04</v>
      </c>
      <c r="AD188" s="33">
        <f t="shared" si="105"/>
        <v>206.70000000000002</v>
      </c>
      <c r="AE188" s="29" t="s">
        <v>53</v>
      </c>
      <c r="AF188" s="27">
        <f t="shared" si="106"/>
        <v>89.04</v>
      </c>
      <c r="AG188" s="29" t="s">
        <v>53</v>
      </c>
      <c r="AH188" s="34">
        <f t="shared" si="110"/>
        <v>261.46755000000002</v>
      </c>
      <c r="AI188" s="28">
        <f t="shared" si="107"/>
        <v>261.46755000000002</v>
      </c>
      <c r="AJ188" s="29">
        <f t="shared" si="108"/>
        <v>318</v>
      </c>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6"/>
      <c r="CL188" s="6"/>
      <c r="CM188" s="6"/>
      <c r="CN188" s="6"/>
      <c r="CO188" s="6"/>
      <c r="CP188" s="6"/>
      <c r="CQ188" s="6"/>
      <c r="CR188" s="6"/>
      <c r="CS188" s="6"/>
      <c r="CT188" s="6"/>
      <c r="CU188" s="6"/>
      <c r="CV188" s="6"/>
    </row>
    <row r="189" spans="1:100" s="7" customFormat="1" x14ac:dyDescent="0.25">
      <c r="A189" s="113"/>
      <c r="B189" s="31">
        <v>72110</v>
      </c>
      <c r="C189" s="31">
        <v>72110</v>
      </c>
      <c r="D189" s="32" t="s">
        <v>171</v>
      </c>
      <c r="E189" s="32" t="s">
        <v>236</v>
      </c>
      <c r="F189" s="12">
        <v>664</v>
      </c>
      <c r="G189" s="12">
        <f t="shared" si="92"/>
        <v>325.36</v>
      </c>
      <c r="H189" s="12">
        <f t="shared" si="93"/>
        <v>185.92000000000002</v>
      </c>
      <c r="I189" s="29">
        <f t="shared" si="94"/>
        <v>185.92000000000002</v>
      </c>
      <c r="J189" s="29">
        <f t="shared" si="89"/>
        <v>431.6</v>
      </c>
      <c r="K189" s="29">
        <f t="shared" si="86"/>
        <v>195.21600000000004</v>
      </c>
      <c r="L189" s="29">
        <f t="shared" si="90"/>
        <v>414.66800000000006</v>
      </c>
      <c r="M189" s="29">
        <f t="shared" si="84"/>
        <v>166</v>
      </c>
      <c r="N189" s="29">
        <f t="shared" si="95"/>
        <v>185.92000000000002</v>
      </c>
      <c r="O189" s="29">
        <f t="shared" si="96"/>
        <v>414.66800000000006</v>
      </c>
      <c r="P189" s="29">
        <f t="shared" si="87"/>
        <v>31.815000000000001</v>
      </c>
      <c r="Q189" s="29">
        <f t="shared" si="85"/>
        <v>252.32</v>
      </c>
      <c r="R189" s="29">
        <f t="shared" si="97"/>
        <v>30.3</v>
      </c>
      <c r="S189" s="29">
        <f t="shared" si="98"/>
        <v>241.69600000000003</v>
      </c>
      <c r="T189" s="29">
        <f t="shared" si="91"/>
        <v>498</v>
      </c>
      <c r="U189" s="29">
        <f t="shared" si="99"/>
        <v>185.92000000000002</v>
      </c>
      <c r="V189" s="29">
        <f t="shared" si="100"/>
        <v>185.92000000000002</v>
      </c>
      <c r="W189" s="29">
        <f t="shared" si="101"/>
        <v>172.64000000000001</v>
      </c>
      <c r="X189" s="29">
        <v>30.3</v>
      </c>
      <c r="Y189" s="33">
        <f t="shared" si="88"/>
        <v>185.92000000000002</v>
      </c>
      <c r="Z189" s="29">
        <f t="shared" si="109"/>
        <v>498</v>
      </c>
      <c r="AA189" s="29">
        <f t="shared" si="102"/>
        <v>185.92000000000002</v>
      </c>
      <c r="AB189" s="33">
        <f t="shared" si="103"/>
        <v>30.3</v>
      </c>
      <c r="AC189" s="33">
        <f t="shared" si="104"/>
        <v>185.92000000000002</v>
      </c>
      <c r="AD189" s="33">
        <f t="shared" si="105"/>
        <v>431.6</v>
      </c>
      <c r="AE189" s="29" t="s">
        <v>53</v>
      </c>
      <c r="AF189" s="27">
        <f t="shared" si="106"/>
        <v>185.92000000000002</v>
      </c>
      <c r="AG189" s="29" t="s">
        <v>53</v>
      </c>
      <c r="AH189" s="34">
        <f t="shared" si="110"/>
        <v>545.95740000000001</v>
      </c>
      <c r="AI189" s="28">
        <f t="shared" si="107"/>
        <v>545.95740000000001</v>
      </c>
      <c r="AJ189" s="29">
        <f t="shared" si="108"/>
        <v>664</v>
      </c>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6"/>
      <c r="CL189" s="6"/>
      <c r="CM189" s="6"/>
      <c r="CN189" s="6"/>
      <c r="CO189" s="6"/>
      <c r="CP189" s="6"/>
      <c r="CQ189" s="6"/>
      <c r="CR189" s="6"/>
      <c r="CS189" s="6"/>
      <c r="CT189" s="6"/>
      <c r="CU189" s="6"/>
      <c r="CV189" s="6"/>
    </row>
    <row r="190" spans="1:100" s="7" customFormat="1" x14ac:dyDescent="0.25">
      <c r="A190" s="113"/>
      <c r="B190" s="31">
        <v>72190</v>
      </c>
      <c r="C190" s="31">
        <v>72190</v>
      </c>
      <c r="D190" s="32" t="s">
        <v>171</v>
      </c>
      <c r="E190" s="32" t="s">
        <v>237</v>
      </c>
      <c r="F190" s="12">
        <v>437</v>
      </c>
      <c r="G190" s="12">
        <f t="shared" si="92"/>
        <v>214.13000000000002</v>
      </c>
      <c r="H190" s="12">
        <f t="shared" si="93"/>
        <v>122.36000000000001</v>
      </c>
      <c r="I190" s="29">
        <f t="shared" si="94"/>
        <v>122.36000000000001</v>
      </c>
      <c r="J190" s="29">
        <f t="shared" si="89"/>
        <v>284.05</v>
      </c>
      <c r="K190" s="29">
        <f t="shared" si="86"/>
        <v>128.47800000000001</v>
      </c>
      <c r="L190" s="29">
        <f t="shared" si="90"/>
        <v>272.90650000000005</v>
      </c>
      <c r="M190" s="29">
        <f t="shared" si="84"/>
        <v>109.25</v>
      </c>
      <c r="N190" s="29">
        <f t="shared" si="95"/>
        <v>122.36000000000001</v>
      </c>
      <c r="O190" s="29">
        <f t="shared" si="96"/>
        <v>272.90650000000005</v>
      </c>
      <c r="P190" s="29">
        <f t="shared" si="87"/>
        <v>21.21</v>
      </c>
      <c r="Q190" s="29">
        <f t="shared" si="85"/>
        <v>166.06</v>
      </c>
      <c r="R190" s="29">
        <f t="shared" si="97"/>
        <v>20.2</v>
      </c>
      <c r="S190" s="29">
        <f t="shared" si="98"/>
        <v>159.06800000000001</v>
      </c>
      <c r="T190" s="29">
        <f t="shared" si="91"/>
        <v>327.75</v>
      </c>
      <c r="U190" s="29">
        <f t="shared" si="99"/>
        <v>122.36000000000001</v>
      </c>
      <c r="V190" s="29">
        <f t="shared" si="100"/>
        <v>122.36000000000001</v>
      </c>
      <c r="W190" s="29">
        <f t="shared" si="101"/>
        <v>113.62</v>
      </c>
      <c r="X190" s="29">
        <v>20.2</v>
      </c>
      <c r="Y190" s="33">
        <f t="shared" si="88"/>
        <v>122.36000000000001</v>
      </c>
      <c r="Z190" s="29">
        <f t="shared" si="109"/>
        <v>327.75</v>
      </c>
      <c r="AA190" s="29">
        <f t="shared" si="102"/>
        <v>122.36000000000001</v>
      </c>
      <c r="AB190" s="33">
        <f t="shared" si="103"/>
        <v>20.2</v>
      </c>
      <c r="AC190" s="33">
        <f t="shared" si="104"/>
        <v>122.36000000000001</v>
      </c>
      <c r="AD190" s="33">
        <f t="shared" si="105"/>
        <v>284.05</v>
      </c>
      <c r="AE190" s="29" t="s">
        <v>53</v>
      </c>
      <c r="AF190" s="27">
        <f t="shared" si="106"/>
        <v>122.36000000000001</v>
      </c>
      <c r="AG190" s="29" t="s">
        <v>53</v>
      </c>
      <c r="AH190" s="34">
        <f t="shared" si="110"/>
        <v>359.31232499999999</v>
      </c>
      <c r="AI190" s="28">
        <f t="shared" si="107"/>
        <v>359.31232499999999</v>
      </c>
      <c r="AJ190" s="29">
        <f t="shared" si="108"/>
        <v>437</v>
      </c>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6"/>
      <c r="CL190" s="6"/>
      <c r="CM190" s="6"/>
      <c r="CN190" s="6"/>
      <c r="CO190" s="6"/>
      <c r="CP190" s="6"/>
      <c r="CQ190" s="6"/>
      <c r="CR190" s="6"/>
      <c r="CS190" s="6"/>
      <c r="CT190" s="6"/>
      <c r="CU190" s="6"/>
      <c r="CV190" s="6"/>
    </row>
    <row r="191" spans="1:100" s="7" customFormat="1" x14ac:dyDescent="0.25">
      <c r="A191" s="113"/>
      <c r="B191" s="31">
        <v>73000</v>
      </c>
      <c r="C191" s="31">
        <v>73000</v>
      </c>
      <c r="D191" s="32" t="s">
        <v>171</v>
      </c>
      <c r="E191" s="32" t="s">
        <v>238</v>
      </c>
      <c r="F191" s="12">
        <v>336</v>
      </c>
      <c r="G191" s="12">
        <f t="shared" si="92"/>
        <v>164.64000000000001</v>
      </c>
      <c r="H191" s="12">
        <f t="shared" si="93"/>
        <v>94.080000000000013</v>
      </c>
      <c r="I191" s="29">
        <f t="shared" si="94"/>
        <v>94.080000000000013</v>
      </c>
      <c r="J191" s="29">
        <f t="shared" si="89"/>
        <v>218.4</v>
      </c>
      <c r="K191" s="29">
        <f t="shared" si="86"/>
        <v>98.78400000000002</v>
      </c>
      <c r="L191" s="29">
        <f t="shared" si="90"/>
        <v>209.83200000000002</v>
      </c>
      <c r="M191" s="29">
        <f t="shared" si="84"/>
        <v>84</v>
      </c>
      <c r="N191" s="29">
        <f t="shared" si="95"/>
        <v>94.080000000000013</v>
      </c>
      <c r="O191" s="29">
        <f t="shared" si="96"/>
        <v>209.83200000000002</v>
      </c>
      <c r="P191" s="29">
        <f t="shared" si="87"/>
        <v>10.605</v>
      </c>
      <c r="Q191" s="29">
        <f t="shared" si="85"/>
        <v>127.68</v>
      </c>
      <c r="R191" s="29">
        <f t="shared" si="97"/>
        <v>10.1</v>
      </c>
      <c r="S191" s="29">
        <f t="shared" si="98"/>
        <v>122.30400000000002</v>
      </c>
      <c r="T191" s="29">
        <f t="shared" si="91"/>
        <v>252</v>
      </c>
      <c r="U191" s="29">
        <f t="shared" si="99"/>
        <v>94.080000000000013</v>
      </c>
      <c r="V191" s="29">
        <f t="shared" si="100"/>
        <v>94.080000000000013</v>
      </c>
      <c r="W191" s="29">
        <f t="shared" si="101"/>
        <v>87.36</v>
      </c>
      <c r="X191" s="29">
        <v>10.1</v>
      </c>
      <c r="Y191" s="33">
        <f t="shared" si="88"/>
        <v>94.080000000000013</v>
      </c>
      <c r="Z191" s="29">
        <f t="shared" si="109"/>
        <v>252</v>
      </c>
      <c r="AA191" s="29">
        <f t="shared" si="102"/>
        <v>94.080000000000013</v>
      </c>
      <c r="AB191" s="33">
        <f t="shared" si="103"/>
        <v>10.1</v>
      </c>
      <c r="AC191" s="33">
        <f t="shared" si="104"/>
        <v>94.080000000000013</v>
      </c>
      <c r="AD191" s="33">
        <f t="shared" si="105"/>
        <v>218.4</v>
      </c>
      <c r="AE191" s="29" t="s">
        <v>53</v>
      </c>
      <c r="AF191" s="27">
        <f t="shared" si="106"/>
        <v>94.080000000000013</v>
      </c>
      <c r="AG191" s="29" t="s">
        <v>53</v>
      </c>
      <c r="AH191" s="34">
        <f t="shared" si="110"/>
        <v>276.26760000000002</v>
      </c>
      <c r="AI191" s="28">
        <f t="shared" si="107"/>
        <v>276.26760000000002</v>
      </c>
      <c r="AJ191" s="29">
        <f t="shared" si="108"/>
        <v>336</v>
      </c>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6"/>
      <c r="CL191" s="6"/>
      <c r="CM191" s="6"/>
      <c r="CN191" s="6"/>
      <c r="CO191" s="6"/>
      <c r="CP191" s="6"/>
      <c r="CQ191" s="6"/>
      <c r="CR191" s="6"/>
      <c r="CS191" s="6"/>
      <c r="CT191" s="6"/>
      <c r="CU191" s="6"/>
      <c r="CV191" s="6"/>
    </row>
    <row r="192" spans="1:100" s="7" customFormat="1" x14ac:dyDescent="0.25">
      <c r="A192" s="113"/>
      <c r="B192" s="31">
        <v>73010</v>
      </c>
      <c r="C192" s="31">
        <v>73010</v>
      </c>
      <c r="D192" s="32" t="s">
        <v>171</v>
      </c>
      <c r="E192" s="32" t="s">
        <v>239</v>
      </c>
      <c r="F192" s="12">
        <v>356</v>
      </c>
      <c r="G192" s="12">
        <f t="shared" si="92"/>
        <v>174.44</v>
      </c>
      <c r="H192" s="12">
        <f t="shared" si="93"/>
        <v>99.68</v>
      </c>
      <c r="I192" s="29">
        <f t="shared" si="94"/>
        <v>99.68</v>
      </c>
      <c r="J192" s="29">
        <f t="shared" si="89"/>
        <v>231.4</v>
      </c>
      <c r="K192" s="29">
        <f t="shared" si="86"/>
        <v>104.66400000000002</v>
      </c>
      <c r="L192" s="29">
        <f t="shared" si="90"/>
        <v>222.32200000000003</v>
      </c>
      <c r="M192" s="29">
        <f t="shared" ref="M192:M255" si="111">F192*0.25</f>
        <v>89</v>
      </c>
      <c r="N192" s="29">
        <f t="shared" si="95"/>
        <v>99.68</v>
      </c>
      <c r="O192" s="29">
        <f t="shared" si="96"/>
        <v>222.32200000000003</v>
      </c>
      <c r="P192" s="29">
        <f t="shared" si="87"/>
        <v>15.907500000000001</v>
      </c>
      <c r="Q192" s="29">
        <f t="shared" ref="Q192:Q219" si="112">F192*0.38</f>
        <v>135.28</v>
      </c>
      <c r="R192" s="29">
        <f t="shared" si="97"/>
        <v>15.15</v>
      </c>
      <c r="S192" s="29">
        <f t="shared" si="98"/>
        <v>129.584</v>
      </c>
      <c r="T192" s="29">
        <f t="shared" si="91"/>
        <v>267</v>
      </c>
      <c r="U192" s="29">
        <f t="shared" si="99"/>
        <v>99.68</v>
      </c>
      <c r="V192" s="29">
        <f t="shared" si="100"/>
        <v>99.68</v>
      </c>
      <c r="W192" s="29">
        <f t="shared" si="101"/>
        <v>92.56</v>
      </c>
      <c r="X192" s="29">
        <v>15.15</v>
      </c>
      <c r="Y192" s="33">
        <f t="shared" si="88"/>
        <v>99.68</v>
      </c>
      <c r="Z192" s="29">
        <f t="shared" si="109"/>
        <v>267</v>
      </c>
      <c r="AA192" s="29">
        <f t="shared" si="102"/>
        <v>99.68</v>
      </c>
      <c r="AB192" s="33">
        <f t="shared" si="103"/>
        <v>15.15</v>
      </c>
      <c r="AC192" s="33">
        <f t="shared" si="104"/>
        <v>99.68</v>
      </c>
      <c r="AD192" s="33">
        <f t="shared" si="105"/>
        <v>231.4</v>
      </c>
      <c r="AE192" s="29" t="s">
        <v>53</v>
      </c>
      <c r="AF192" s="27">
        <f t="shared" si="106"/>
        <v>99.68</v>
      </c>
      <c r="AG192" s="29" t="s">
        <v>53</v>
      </c>
      <c r="AH192" s="34">
        <f t="shared" si="110"/>
        <v>292.71210000000002</v>
      </c>
      <c r="AI192" s="28">
        <f t="shared" si="107"/>
        <v>292.71210000000002</v>
      </c>
      <c r="AJ192" s="29">
        <f t="shared" si="108"/>
        <v>356</v>
      </c>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6"/>
      <c r="CL192" s="6"/>
      <c r="CM192" s="6"/>
      <c r="CN192" s="6"/>
      <c r="CO192" s="6"/>
      <c r="CP192" s="6"/>
      <c r="CQ192" s="6"/>
      <c r="CR192" s="6"/>
      <c r="CS192" s="6"/>
      <c r="CT192" s="6"/>
      <c r="CU192" s="6"/>
      <c r="CV192" s="6"/>
    </row>
    <row r="193" spans="1:100" s="7" customFormat="1" x14ac:dyDescent="0.25">
      <c r="A193" s="113"/>
      <c r="B193" s="31">
        <v>73020</v>
      </c>
      <c r="C193" s="31">
        <v>73020</v>
      </c>
      <c r="D193" s="32" t="s">
        <v>171</v>
      </c>
      <c r="E193" s="32" t="s">
        <v>240</v>
      </c>
      <c r="F193" s="12">
        <v>293</v>
      </c>
      <c r="G193" s="12">
        <f t="shared" si="92"/>
        <v>143.57000000000002</v>
      </c>
      <c r="H193" s="12">
        <f t="shared" si="93"/>
        <v>82.04</v>
      </c>
      <c r="I193" s="29">
        <f t="shared" si="94"/>
        <v>82.04</v>
      </c>
      <c r="J193" s="29">
        <f t="shared" si="89"/>
        <v>190.45000000000002</v>
      </c>
      <c r="K193" s="29">
        <f t="shared" si="86"/>
        <v>86.14200000000001</v>
      </c>
      <c r="L193" s="29">
        <f t="shared" si="90"/>
        <v>182.97850000000003</v>
      </c>
      <c r="M193" s="29">
        <f t="shared" si="111"/>
        <v>73.25</v>
      </c>
      <c r="N193" s="29">
        <f t="shared" si="95"/>
        <v>82.04</v>
      </c>
      <c r="O193" s="29">
        <f t="shared" si="96"/>
        <v>182.97850000000003</v>
      </c>
      <c r="P193" s="29">
        <f t="shared" si="87"/>
        <v>10.605</v>
      </c>
      <c r="Q193" s="29">
        <f t="shared" si="112"/>
        <v>111.34</v>
      </c>
      <c r="R193" s="29">
        <f t="shared" si="97"/>
        <v>10.1</v>
      </c>
      <c r="S193" s="29">
        <f t="shared" si="98"/>
        <v>106.65200000000002</v>
      </c>
      <c r="T193" s="29">
        <f t="shared" si="91"/>
        <v>219.75</v>
      </c>
      <c r="U193" s="29">
        <f t="shared" si="99"/>
        <v>82.04</v>
      </c>
      <c r="V193" s="29">
        <f t="shared" si="100"/>
        <v>82.04</v>
      </c>
      <c r="W193" s="29">
        <f t="shared" si="101"/>
        <v>76.180000000000007</v>
      </c>
      <c r="X193" s="29">
        <v>10.1</v>
      </c>
      <c r="Y193" s="33">
        <f t="shared" si="88"/>
        <v>82.04</v>
      </c>
      <c r="Z193" s="29">
        <f t="shared" si="109"/>
        <v>219.75</v>
      </c>
      <c r="AA193" s="29">
        <f t="shared" si="102"/>
        <v>82.04</v>
      </c>
      <c r="AB193" s="33">
        <f t="shared" si="103"/>
        <v>10.1</v>
      </c>
      <c r="AC193" s="33">
        <f t="shared" si="104"/>
        <v>82.04</v>
      </c>
      <c r="AD193" s="33">
        <f t="shared" si="105"/>
        <v>190.45000000000002</v>
      </c>
      <c r="AE193" s="29" t="s">
        <v>53</v>
      </c>
      <c r="AF193" s="27">
        <f t="shared" si="106"/>
        <v>82.04</v>
      </c>
      <c r="AG193" s="29" t="s">
        <v>53</v>
      </c>
      <c r="AH193" s="34">
        <f t="shared" si="110"/>
        <v>240.911925</v>
      </c>
      <c r="AI193" s="28">
        <f t="shared" si="107"/>
        <v>240.911925</v>
      </c>
      <c r="AJ193" s="29">
        <f t="shared" si="108"/>
        <v>293</v>
      </c>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6"/>
      <c r="CL193" s="6"/>
      <c r="CM193" s="6"/>
      <c r="CN193" s="6"/>
      <c r="CO193" s="6"/>
      <c r="CP193" s="6"/>
      <c r="CQ193" s="6"/>
      <c r="CR193" s="6"/>
      <c r="CS193" s="6"/>
      <c r="CT193" s="6"/>
      <c r="CU193" s="6"/>
      <c r="CV193" s="6"/>
    </row>
    <row r="194" spans="1:100" s="7" customFormat="1" x14ac:dyDescent="0.25">
      <c r="A194" s="113"/>
      <c r="B194" s="31">
        <v>73030</v>
      </c>
      <c r="C194" s="31">
        <v>73030</v>
      </c>
      <c r="D194" s="32" t="s">
        <v>171</v>
      </c>
      <c r="E194" s="32" t="s">
        <v>241</v>
      </c>
      <c r="F194" s="12">
        <v>455</v>
      </c>
      <c r="G194" s="12">
        <f t="shared" si="92"/>
        <v>222.95000000000002</v>
      </c>
      <c r="H194" s="12">
        <f t="shared" si="93"/>
        <v>127.4</v>
      </c>
      <c r="I194" s="29">
        <f t="shared" si="94"/>
        <v>127.4</v>
      </c>
      <c r="J194" s="29">
        <f t="shared" si="89"/>
        <v>295.75</v>
      </c>
      <c r="K194" s="29">
        <f t="shared" si="86"/>
        <v>133.77000000000001</v>
      </c>
      <c r="L194" s="29">
        <f t="shared" si="90"/>
        <v>284.14750000000004</v>
      </c>
      <c r="M194" s="29">
        <f t="shared" si="111"/>
        <v>113.75</v>
      </c>
      <c r="N194" s="29">
        <f t="shared" si="95"/>
        <v>127.4</v>
      </c>
      <c r="O194" s="29">
        <f t="shared" si="96"/>
        <v>284.14750000000004</v>
      </c>
      <c r="P194" s="29">
        <f t="shared" si="87"/>
        <v>15.907500000000001</v>
      </c>
      <c r="Q194" s="29">
        <f t="shared" si="112"/>
        <v>172.9</v>
      </c>
      <c r="R194" s="29">
        <f t="shared" si="97"/>
        <v>15.15</v>
      </c>
      <c r="S194" s="29">
        <f t="shared" si="98"/>
        <v>165.62</v>
      </c>
      <c r="T194" s="29">
        <f t="shared" si="91"/>
        <v>341.25</v>
      </c>
      <c r="U194" s="29">
        <f t="shared" si="99"/>
        <v>127.4</v>
      </c>
      <c r="V194" s="29">
        <f t="shared" si="100"/>
        <v>127.4</v>
      </c>
      <c r="W194" s="29">
        <f t="shared" si="101"/>
        <v>118.3</v>
      </c>
      <c r="X194" s="29">
        <v>15.15</v>
      </c>
      <c r="Y194" s="33">
        <f t="shared" si="88"/>
        <v>127.4</v>
      </c>
      <c r="Z194" s="29">
        <f t="shared" si="109"/>
        <v>341.25</v>
      </c>
      <c r="AA194" s="29">
        <f t="shared" si="102"/>
        <v>127.4</v>
      </c>
      <c r="AB194" s="33">
        <f t="shared" si="103"/>
        <v>15.15</v>
      </c>
      <c r="AC194" s="33">
        <f t="shared" si="104"/>
        <v>127.4</v>
      </c>
      <c r="AD194" s="33">
        <f t="shared" si="105"/>
        <v>295.75</v>
      </c>
      <c r="AE194" s="29" t="s">
        <v>53</v>
      </c>
      <c r="AF194" s="27">
        <f t="shared" si="106"/>
        <v>127.4</v>
      </c>
      <c r="AG194" s="29" t="s">
        <v>53</v>
      </c>
      <c r="AH194" s="34">
        <f t="shared" si="110"/>
        <v>374.11237499999999</v>
      </c>
      <c r="AI194" s="28">
        <f t="shared" si="107"/>
        <v>374.11237499999999</v>
      </c>
      <c r="AJ194" s="29">
        <f t="shared" si="108"/>
        <v>455</v>
      </c>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6"/>
      <c r="CL194" s="6"/>
      <c r="CM194" s="6"/>
      <c r="CN194" s="6"/>
      <c r="CO194" s="6"/>
      <c r="CP194" s="6"/>
      <c r="CQ194" s="6"/>
      <c r="CR194" s="6"/>
      <c r="CS194" s="6"/>
      <c r="CT194" s="6"/>
      <c r="CU194" s="6"/>
      <c r="CV194" s="6"/>
    </row>
    <row r="195" spans="1:100" s="7" customFormat="1" x14ac:dyDescent="0.25">
      <c r="A195" s="113"/>
      <c r="B195" s="31">
        <v>73060</v>
      </c>
      <c r="C195" s="31">
        <v>73060</v>
      </c>
      <c r="D195" s="32" t="s">
        <v>171</v>
      </c>
      <c r="E195" s="32" t="s">
        <v>242</v>
      </c>
      <c r="F195" s="12">
        <v>336</v>
      </c>
      <c r="G195" s="12">
        <f t="shared" si="92"/>
        <v>164.64000000000001</v>
      </c>
      <c r="H195" s="12">
        <f t="shared" si="93"/>
        <v>94.080000000000013</v>
      </c>
      <c r="I195" s="29">
        <f t="shared" si="94"/>
        <v>94.080000000000013</v>
      </c>
      <c r="J195" s="29">
        <f t="shared" si="89"/>
        <v>218.4</v>
      </c>
      <c r="K195" s="29">
        <f t="shared" si="86"/>
        <v>98.78400000000002</v>
      </c>
      <c r="L195" s="29">
        <f t="shared" si="90"/>
        <v>209.83200000000002</v>
      </c>
      <c r="M195" s="29">
        <f t="shared" si="111"/>
        <v>84</v>
      </c>
      <c r="N195" s="29">
        <f t="shared" si="95"/>
        <v>94.080000000000013</v>
      </c>
      <c r="O195" s="29">
        <f t="shared" si="96"/>
        <v>209.83200000000002</v>
      </c>
      <c r="P195" s="29">
        <f t="shared" si="87"/>
        <v>10.605</v>
      </c>
      <c r="Q195" s="29">
        <f t="shared" si="112"/>
        <v>127.68</v>
      </c>
      <c r="R195" s="29">
        <f t="shared" si="97"/>
        <v>10.1</v>
      </c>
      <c r="S195" s="29">
        <f t="shared" si="98"/>
        <v>122.30400000000002</v>
      </c>
      <c r="T195" s="29">
        <f t="shared" si="91"/>
        <v>252</v>
      </c>
      <c r="U195" s="29">
        <f t="shared" si="99"/>
        <v>94.080000000000013</v>
      </c>
      <c r="V195" s="29">
        <f t="shared" si="100"/>
        <v>94.080000000000013</v>
      </c>
      <c r="W195" s="29">
        <f t="shared" si="101"/>
        <v>87.36</v>
      </c>
      <c r="X195" s="29">
        <v>10.1</v>
      </c>
      <c r="Y195" s="33">
        <f t="shared" si="88"/>
        <v>94.080000000000013</v>
      </c>
      <c r="Z195" s="29">
        <f t="shared" si="109"/>
        <v>252</v>
      </c>
      <c r="AA195" s="29">
        <f t="shared" si="102"/>
        <v>94.080000000000013</v>
      </c>
      <c r="AB195" s="33">
        <f t="shared" si="103"/>
        <v>10.1</v>
      </c>
      <c r="AC195" s="33">
        <f t="shared" si="104"/>
        <v>94.080000000000013</v>
      </c>
      <c r="AD195" s="33">
        <f t="shared" si="105"/>
        <v>218.4</v>
      </c>
      <c r="AE195" s="29" t="s">
        <v>53</v>
      </c>
      <c r="AF195" s="27">
        <f t="shared" si="106"/>
        <v>94.080000000000013</v>
      </c>
      <c r="AG195" s="29" t="s">
        <v>53</v>
      </c>
      <c r="AH195" s="34">
        <f t="shared" si="110"/>
        <v>276.26760000000002</v>
      </c>
      <c r="AI195" s="28">
        <f t="shared" si="107"/>
        <v>276.26760000000002</v>
      </c>
      <c r="AJ195" s="29">
        <f t="shared" si="108"/>
        <v>336</v>
      </c>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6"/>
      <c r="CL195" s="6"/>
      <c r="CM195" s="6"/>
      <c r="CN195" s="6"/>
      <c r="CO195" s="6"/>
      <c r="CP195" s="6"/>
      <c r="CQ195" s="6"/>
      <c r="CR195" s="6"/>
      <c r="CS195" s="6"/>
      <c r="CT195" s="6"/>
      <c r="CU195" s="6"/>
      <c r="CV195" s="6"/>
    </row>
    <row r="196" spans="1:100" s="7" customFormat="1" x14ac:dyDescent="0.25">
      <c r="A196" s="113"/>
      <c r="B196" s="31">
        <v>73080</v>
      </c>
      <c r="C196" s="31">
        <v>73080</v>
      </c>
      <c r="D196" s="32" t="s">
        <v>171</v>
      </c>
      <c r="E196" s="32" t="s">
        <v>243</v>
      </c>
      <c r="F196" s="12">
        <v>408</v>
      </c>
      <c r="G196" s="12">
        <f t="shared" si="92"/>
        <v>199.92000000000002</v>
      </c>
      <c r="H196" s="12">
        <f t="shared" si="93"/>
        <v>114.24000000000001</v>
      </c>
      <c r="I196" s="29">
        <f t="shared" si="94"/>
        <v>114.24000000000001</v>
      </c>
      <c r="J196" s="29">
        <f t="shared" si="89"/>
        <v>265.2</v>
      </c>
      <c r="K196" s="29">
        <f t="shared" si="86"/>
        <v>119.95200000000001</v>
      </c>
      <c r="L196" s="29">
        <f t="shared" si="90"/>
        <v>254.79600000000002</v>
      </c>
      <c r="M196" s="29">
        <f t="shared" si="111"/>
        <v>102</v>
      </c>
      <c r="N196" s="29">
        <f t="shared" si="95"/>
        <v>114.24000000000001</v>
      </c>
      <c r="O196" s="29">
        <f t="shared" si="96"/>
        <v>254.79600000000002</v>
      </c>
      <c r="P196" s="29">
        <f t="shared" si="87"/>
        <v>13.261500000000002</v>
      </c>
      <c r="Q196" s="29">
        <f t="shared" si="112"/>
        <v>155.04</v>
      </c>
      <c r="R196" s="29">
        <f t="shared" si="97"/>
        <v>12.63</v>
      </c>
      <c r="S196" s="29">
        <f t="shared" si="98"/>
        <v>148.51200000000003</v>
      </c>
      <c r="T196" s="29">
        <f t="shared" si="91"/>
        <v>306</v>
      </c>
      <c r="U196" s="29">
        <f t="shared" si="99"/>
        <v>114.24000000000001</v>
      </c>
      <c r="V196" s="29">
        <f t="shared" si="100"/>
        <v>114.24000000000001</v>
      </c>
      <c r="W196" s="29">
        <f t="shared" si="101"/>
        <v>106.08</v>
      </c>
      <c r="X196" s="29">
        <v>12.63</v>
      </c>
      <c r="Y196" s="33">
        <f t="shared" si="88"/>
        <v>114.24000000000001</v>
      </c>
      <c r="Z196" s="29">
        <f t="shared" si="109"/>
        <v>306</v>
      </c>
      <c r="AA196" s="29">
        <f t="shared" si="102"/>
        <v>114.24000000000001</v>
      </c>
      <c r="AB196" s="33">
        <f t="shared" si="103"/>
        <v>12.63</v>
      </c>
      <c r="AC196" s="33">
        <f t="shared" si="104"/>
        <v>114.24000000000001</v>
      </c>
      <c r="AD196" s="33">
        <f t="shared" si="105"/>
        <v>265.2</v>
      </c>
      <c r="AE196" s="29" t="s">
        <v>53</v>
      </c>
      <c r="AF196" s="27">
        <f t="shared" si="106"/>
        <v>114.24000000000001</v>
      </c>
      <c r="AG196" s="29" t="s">
        <v>53</v>
      </c>
      <c r="AH196" s="34">
        <f t="shared" si="110"/>
        <v>335.46780000000001</v>
      </c>
      <c r="AI196" s="28">
        <f t="shared" si="107"/>
        <v>335.46780000000001</v>
      </c>
      <c r="AJ196" s="29">
        <f t="shared" si="108"/>
        <v>408</v>
      </c>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6"/>
      <c r="CL196" s="6"/>
      <c r="CM196" s="6"/>
      <c r="CN196" s="6"/>
      <c r="CO196" s="6"/>
      <c r="CP196" s="6"/>
      <c r="CQ196" s="6"/>
      <c r="CR196" s="6"/>
      <c r="CS196" s="6"/>
      <c r="CT196" s="6"/>
      <c r="CU196" s="6"/>
      <c r="CV196" s="6"/>
    </row>
    <row r="197" spans="1:100" s="7" customFormat="1" x14ac:dyDescent="0.25">
      <c r="A197" s="113"/>
      <c r="B197" s="31">
        <v>73085</v>
      </c>
      <c r="C197" s="31">
        <v>73085</v>
      </c>
      <c r="D197" s="32" t="s">
        <v>171</v>
      </c>
      <c r="E197" s="32" t="s">
        <v>244</v>
      </c>
      <c r="F197" s="12">
        <v>1552</v>
      </c>
      <c r="G197" s="12">
        <f t="shared" si="92"/>
        <v>760.48000000000013</v>
      </c>
      <c r="H197" s="12">
        <f t="shared" si="93"/>
        <v>434.56000000000006</v>
      </c>
      <c r="I197" s="29">
        <f t="shared" si="94"/>
        <v>434.56000000000006</v>
      </c>
      <c r="J197" s="29">
        <f t="shared" si="89"/>
        <v>1008.8000000000001</v>
      </c>
      <c r="K197" s="29">
        <f t="shared" si="86"/>
        <v>456.28800000000007</v>
      </c>
      <c r="L197" s="29">
        <f t="shared" si="90"/>
        <v>969.22400000000005</v>
      </c>
      <c r="M197" s="29">
        <f t="shared" si="111"/>
        <v>388</v>
      </c>
      <c r="N197" s="29">
        <f t="shared" si="95"/>
        <v>434.56000000000006</v>
      </c>
      <c r="O197" s="29">
        <f t="shared" si="96"/>
        <v>969.22400000000005</v>
      </c>
      <c r="P197" s="29">
        <f t="shared" si="87"/>
        <v>26.512500000000003</v>
      </c>
      <c r="Q197" s="29">
        <f t="shared" si="112"/>
        <v>589.76</v>
      </c>
      <c r="R197" s="29">
        <f t="shared" si="97"/>
        <v>25.25</v>
      </c>
      <c r="S197" s="29">
        <f t="shared" si="98"/>
        <v>564.92800000000011</v>
      </c>
      <c r="T197" s="29">
        <f t="shared" si="91"/>
        <v>1164</v>
      </c>
      <c r="U197" s="29">
        <f t="shared" si="99"/>
        <v>434.56000000000006</v>
      </c>
      <c r="V197" s="29">
        <f t="shared" si="100"/>
        <v>434.56000000000006</v>
      </c>
      <c r="W197" s="29">
        <f t="shared" si="101"/>
        <v>403.52000000000004</v>
      </c>
      <c r="X197" s="29">
        <v>25.25</v>
      </c>
      <c r="Y197" s="33">
        <f t="shared" si="88"/>
        <v>434.56000000000006</v>
      </c>
      <c r="Z197" s="29">
        <f t="shared" si="109"/>
        <v>1164</v>
      </c>
      <c r="AA197" s="29">
        <f t="shared" si="102"/>
        <v>434.56000000000006</v>
      </c>
      <c r="AB197" s="33">
        <f t="shared" si="103"/>
        <v>25.25</v>
      </c>
      <c r="AC197" s="33">
        <f t="shared" si="104"/>
        <v>434.56000000000006</v>
      </c>
      <c r="AD197" s="33">
        <f t="shared" si="105"/>
        <v>1008.8000000000001</v>
      </c>
      <c r="AE197" s="29" t="s">
        <v>53</v>
      </c>
      <c r="AF197" s="27">
        <f t="shared" si="106"/>
        <v>434.56000000000006</v>
      </c>
      <c r="AG197" s="29" t="s">
        <v>53</v>
      </c>
      <c r="AH197" s="34">
        <f t="shared" si="110"/>
        <v>1276.0932</v>
      </c>
      <c r="AI197" s="28">
        <f t="shared" si="107"/>
        <v>1276.0932</v>
      </c>
      <c r="AJ197" s="29">
        <f t="shared" si="108"/>
        <v>1552</v>
      </c>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6"/>
      <c r="CL197" s="6"/>
      <c r="CM197" s="6"/>
      <c r="CN197" s="6"/>
      <c r="CO197" s="6"/>
      <c r="CP197" s="6"/>
      <c r="CQ197" s="6"/>
      <c r="CR197" s="6"/>
      <c r="CS197" s="6"/>
      <c r="CT197" s="6"/>
      <c r="CU197" s="6"/>
      <c r="CV197" s="6"/>
    </row>
    <row r="198" spans="1:100" s="7" customFormat="1" x14ac:dyDescent="0.25">
      <c r="A198" s="113"/>
      <c r="B198" s="31">
        <v>73100</v>
      </c>
      <c r="C198" s="31">
        <v>73100</v>
      </c>
      <c r="D198" s="32" t="s">
        <v>171</v>
      </c>
      <c r="E198" s="32" t="s">
        <v>245</v>
      </c>
      <c r="F198" s="12">
        <v>282</v>
      </c>
      <c r="G198" s="12">
        <f t="shared" si="92"/>
        <v>138.18</v>
      </c>
      <c r="H198" s="12">
        <f t="shared" si="93"/>
        <v>78.960000000000008</v>
      </c>
      <c r="I198" s="29">
        <f t="shared" si="94"/>
        <v>78.960000000000008</v>
      </c>
      <c r="J198" s="29">
        <f t="shared" si="89"/>
        <v>183.3</v>
      </c>
      <c r="K198" s="29">
        <f t="shared" si="86"/>
        <v>82.908000000000015</v>
      </c>
      <c r="L198" s="29">
        <f t="shared" si="90"/>
        <v>176.10900000000001</v>
      </c>
      <c r="M198" s="29">
        <f t="shared" si="111"/>
        <v>70.5</v>
      </c>
      <c r="N198" s="29">
        <f t="shared" si="95"/>
        <v>78.960000000000008</v>
      </c>
      <c r="O198" s="29">
        <f t="shared" si="96"/>
        <v>176.10900000000001</v>
      </c>
      <c r="P198" s="29">
        <f t="shared" si="87"/>
        <v>10.605</v>
      </c>
      <c r="Q198" s="29">
        <f t="shared" si="112"/>
        <v>107.16</v>
      </c>
      <c r="R198" s="29">
        <f t="shared" si="97"/>
        <v>10.1</v>
      </c>
      <c r="S198" s="29">
        <f t="shared" si="98"/>
        <v>102.64800000000001</v>
      </c>
      <c r="T198" s="29">
        <f t="shared" si="91"/>
        <v>211.5</v>
      </c>
      <c r="U198" s="29">
        <f t="shared" si="99"/>
        <v>78.960000000000008</v>
      </c>
      <c r="V198" s="29">
        <f t="shared" si="100"/>
        <v>78.960000000000008</v>
      </c>
      <c r="W198" s="29">
        <f t="shared" si="101"/>
        <v>73.320000000000007</v>
      </c>
      <c r="X198" s="29">
        <v>10.1</v>
      </c>
      <c r="Y198" s="33">
        <f t="shared" si="88"/>
        <v>78.960000000000008</v>
      </c>
      <c r="Z198" s="29">
        <f t="shared" si="109"/>
        <v>211.5</v>
      </c>
      <c r="AA198" s="29">
        <f t="shared" si="102"/>
        <v>78.960000000000008</v>
      </c>
      <c r="AB198" s="33">
        <f t="shared" si="103"/>
        <v>10.1</v>
      </c>
      <c r="AC198" s="33">
        <f t="shared" si="104"/>
        <v>78.960000000000008</v>
      </c>
      <c r="AD198" s="33">
        <f t="shared" si="105"/>
        <v>183.3</v>
      </c>
      <c r="AE198" s="29" t="s">
        <v>53</v>
      </c>
      <c r="AF198" s="27">
        <f t="shared" si="106"/>
        <v>78.960000000000008</v>
      </c>
      <c r="AG198" s="29" t="s">
        <v>53</v>
      </c>
      <c r="AH198" s="34">
        <f t="shared" si="110"/>
        <v>231.86744999999999</v>
      </c>
      <c r="AI198" s="28">
        <f t="shared" si="107"/>
        <v>231.86744999999999</v>
      </c>
      <c r="AJ198" s="29">
        <f t="shared" si="108"/>
        <v>282</v>
      </c>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6"/>
      <c r="CL198" s="6"/>
      <c r="CM198" s="6"/>
      <c r="CN198" s="6"/>
      <c r="CO198" s="6"/>
      <c r="CP198" s="6"/>
      <c r="CQ198" s="6"/>
      <c r="CR198" s="6"/>
      <c r="CS198" s="6"/>
      <c r="CT198" s="6"/>
      <c r="CU198" s="6"/>
      <c r="CV198" s="6"/>
    </row>
    <row r="199" spans="1:100" s="7" customFormat="1" x14ac:dyDescent="0.25">
      <c r="A199" s="113"/>
      <c r="B199" s="31">
        <v>73110</v>
      </c>
      <c r="C199" s="31">
        <v>73110</v>
      </c>
      <c r="D199" s="32" t="s">
        <v>171</v>
      </c>
      <c r="E199" s="32" t="s">
        <v>246</v>
      </c>
      <c r="F199" s="12">
        <v>429</v>
      </c>
      <c r="G199" s="12">
        <f t="shared" si="92"/>
        <v>210.21</v>
      </c>
      <c r="H199" s="12">
        <f t="shared" si="93"/>
        <v>120.12</v>
      </c>
      <c r="I199" s="29">
        <f t="shared" si="94"/>
        <v>120.12</v>
      </c>
      <c r="J199" s="29">
        <f t="shared" si="89"/>
        <v>278.85000000000002</v>
      </c>
      <c r="K199" s="29">
        <f t="shared" si="86"/>
        <v>126.126</v>
      </c>
      <c r="L199" s="29">
        <f t="shared" si="90"/>
        <v>267.91050000000001</v>
      </c>
      <c r="M199" s="29">
        <f t="shared" si="111"/>
        <v>107.25</v>
      </c>
      <c r="N199" s="29">
        <f t="shared" si="95"/>
        <v>120.12</v>
      </c>
      <c r="O199" s="29">
        <f t="shared" si="96"/>
        <v>267.91050000000001</v>
      </c>
      <c r="P199" s="29">
        <f t="shared" si="87"/>
        <v>13.261500000000002</v>
      </c>
      <c r="Q199" s="29">
        <f t="shared" si="112"/>
        <v>163.02000000000001</v>
      </c>
      <c r="R199" s="29">
        <f t="shared" si="97"/>
        <v>12.63</v>
      </c>
      <c r="S199" s="29">
        <f t="shared" si="98"/>
        <v>156.15600000000001</v>
      </c>
      <c r="T199" s="29">
        <f t="shared" si="91"/>
        <v>321.75</v>
      </c>
      <c r="U199" s="29">
        <f t="shared" si="99"/>
        <v>120.12</v>
      </c>
      <c r="V199" s="29">
        <f t="shared" si="100"/>
        <v>120.12</v>
      </c>
      <c r="W199" s="29">
        <f t="shared" si="101"/>
        <v>111.54</v>
      </c>
      <c r="X199" s="29">
        <v>12.63</v>
      </c>
      <c r="Y199" s="33">
        <f t="shared" si="88"/>
        <v>120.12</v>
      </c>
      <c r="Z199" s="29">
        <f t="shared" si="109"/>
        <v>321.75</v>
      </c>
      <c r="AA199" s="29">
        <f t="shared" si="102"/>
        <v>120.12</v>
      </c>
      <c r="AB199" s="33">
        <f t="shared" si="103"/>
        <v>12.63</v>
      </c>
      <c r="AC199" s="33">
        <f t="shared" si="104"/>
        <v>120.12</v>
      </c>
      <c r="AD199" s="33">
        <f t="shared" si="105"/>
        <v>278.85000000000002</v>
      </c>
      <c r="AE199" s="29" t="s">
        <v>53</v>
      </c>
      <c r="AF199" s="27">
        <f t="shared" si="106"/>
        <v>120.12</v>
      </c>
      <c r="AG199" s="29" t="s">
        <v>53</v>
      </c>
      <c r="AH199" s="34">
        <f t="shared" si="110"/>
        <v>352.73452500000002</v>
      </c>
      <c r="AI199" s="28">
        <f t="shared" si="107"/>
        <v>352.73452500000002</v>
      </c>
      <c r="AJ199" s="29">
        <f t="shared" si="108"/>
        <v>429</v>
      </c>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6"/>
      <c r="CL199" s="6"/>
      <c r="CM199" s="6"/>
      <c r="CN199" s="6"/>
      <c r="CO199" s="6"/>
      <c r="CP199" s="6"/>
      <c r="CQ199" s="6"/>
      <c r="CR199" s="6"/>
      <c r="CS199" s="6"/>
      <c r="CT199" s="6"/>
      <c r="CU199" s="6"/>
      <c r="CV199" s="6"/>
    </row>
    <row r="200" spans="1:100" s="7" customFormat="1" x14ac:dyDescent="0.25">
      <c r="A200" s="113"/>
      <c r="B200" s="31">
        <v>73140</v>
      </c>
      <c r="C200" s="31">
        <v>73140</v>
      </c>
      <c r="D200" s="32" t="s">
        <v>171</v>
      </c>
      <c r="E200" s="32" t="s">
        <v>247</v>
      </c>
      <c r="F200" s="12">
        <v>289</v>
      </c>
      <c r="G200" s="12">
        <f t="shared" si="92"/>
        <v>141.61000000000001</v>
      </c>
      <c r="H200" s="12">
        <f t="shared" si="93"/>
        <v>80.92</v>
      </c>
      <c r="I200" s="29">
        <f t="shared" si="94"/>
        <v>80.92</v>
      </c>
      <c r="J200" s="29">
        <f t="shared" si="89"/>
        <v>187.85</v>
      </c>
      <c r="K200" s="29">
        <f t="shared" si="86"/>
        <v>84.966000000000008</v>
      </c>
      <c r="L200" s="29">
        <f t="shared" si="90"/>
        <v>180.48050000000001</v>
      </c>
      <c r="M200" s="29">
        <f t="shared" si="111"/>
        <v>72.25</v>
      </c>
      <c r="N200" s="29">
        <f t="shared" si="95"/>
        <v>80.92</v>
      </c>
      <c r="O200" s="29">
        <f t="shared" si="96"/>
        <v>180.48050000000001</v>
      </c>
      <c r="P200" s="29">
        <f t="shared" si="87"/>
        <v>7.9590000000000005</v>
      </c>
      <c r="Q200" s="29">
        <f t="shared" si="112"/>
        <v>109.82000000000001</v>
      </c>
      <c r="R200" s="29">
        <f t="shared" si="97"/>
        <v>7.58</v>
      </c>
      <c r="S200" s="29">
        <f t="shared" si="98"/>
        <v>105.19600000000001</v>
      </c>
      <c r="T200" s="29">
        <f t="shared" si="91"/>
        <v>216.75</v>
      </c>
      <c r="U200" s="29">
        <f t="shared" si="99"/>
        <v>80.92</v>
      </c>
      <c r="V200" s="29">
        <f t="shared" si="100"/>
        <v>80.92</v>
      </c>
      <c r="W200" s="29">
        <f t="shared" si="101"/>
        <v>75.14</v>
      </c>
      <c r="X200" s="29">
        <v>7.58</v>
      </c>
      <c r="Y200" s="33">
        <f t="shared" si="88"/>
        <v>80.92</v>
      </c>
      <c r="Z200" s="29">
        <f t="shared" si="109"/>
        <v>216.75</v>
      </c>
      <c r="AA200" s="29">
        <f t="shared" si="102"/>
        <v>80.92</v>
      </c>
      <c r="AB200" s="33">
        <f t="shared" si="103"/>
        <v>7.58</v>
      </c>
      <c r="AC200" s="33">
        <f t="shared" si="104"/>
        <v>80.92</v>
      </c>
      <c r="AD200" s="33">
        <f t="shared" si="105"/>
        <v>187.85</v>
      </c>
      <c r="AE200" s="29" t="s">
        <v>53</v>
      </c>
      <c r="AF200" s="27">
        <f t="shared" si="106"/>
        <v>80.92</v>
      </c>
      <c r="AG200" s="29" t="s">
        <v>53</v>
      </c>
      <c r="AH200" s="34">
        <f t="shared" si="110"/>
        <v>237.62302499999998</v>
      </c>
      <c r="AI200" s="28">
        <f t="shared" si="107"/>
        <v>237.62302499999998</v>
      </c>
      <c r="AJ200" s="29">
        <f t="shared" si="108"/>
        <v>289</v>
      </c>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6"/>
      <c r="CL200" s="6"/>
      <c r="CM200" s="6"/>
      <c r="CN200" s="6"/>
      <c r="CO200" s="6"/>
      <c r="CP200" s="6"/>
      <c r="CQ200" s="6"/>
      <c r="CR200" s="6"/>
      <c r="CS200" s="6"/>
      <c r="CT200" s="6"/>
      <c r="CU200" s="6"/>
      <c r="CV200" s="6"/>
    </row>
    <row r="201" spans="1:100" s="7" customFormat="1" x14ac:dyDescent="0.25">
      <c r="A201" s="113"/>
      <c r="B201" s="31">
        <v>73525</v>
      </c>
      <c r="C201" s="31">
        <v>73525</v>
      </c>
      <c r="D201" s="32" t="s">
        <v>171</v>
      </c>
      <c r="E201" s="32" t="s">
        <v>248</v>
      </c>
      <c r="F201" s="12">
        <v>1552</v>
      </c>
      <c r="G201" s="12">
        <f t="shared" si="92"/>
        <v>760.48000000000013</v>
      </c>
      <c r="H201" s="12">
        <f t="shared" si="93"/>
        <v>434.56000000000006</v>
      </c>
      <c r="I201" s="29">
        <f t="shared" si="94"/>
        <v>434.56000000000006</v>
      </c>
      <c r="J201" s="29">
        <f t="shared" si="89"/>
        <v>1008.8000000000001</v>
      </c>
      <c r="K201" s="29">
        <f t="shared" si="86"/>
        <v>456.28800000000007</v>
      </c>
      <c r="L201" s="29">
        <f t="shared" si="90"/>
        <v>969.22400000000005</v>
      </c>
      <c r="M201" s="29">
        <f t="shared" si="111"/>
        <v>388</v>
      </c>
      <c r="N201" s="29">
        <f t="shared" si="95"/>
        <v>434.56000000000006</v>
      </c>
      <c r="O201" s="29">
        <f t="shared" si="96"/>
        <v>969.22400000000005</v>
      </c>
      <c r="P201" s="29">
        <f t="shared" si="87"/>
        <v>26.512500000000003</v>
      </c>
      <c r="Q201" s="29">
        <f t="shared" si="112"/>
        <v>589.76</v>
      </c>
      <c r="R201" s="29">
        <f t="shared" si="97"/>
        <v>25.25</v>
      </c>
      <c r="S201" s="29">
        <f t="shared" si="98"/>
        <v>564.92800000000011</v>
      </c>
      <c r="T201" s="29">
        <f t="shared" si="91"/>
        <v>1164</v>
      </c>
      <c r="U201" s="29">
        <f t="shared" si="99"/>
        <v>434.56000000000006</v>
      </c>
      <c r="V201" s="29">
        <f t="shared" si="100"/>
        <v>434.56000000000006</v>
      </c>
      <c r="W201" s="29">
        <f t="shared" si="101"/>
        <v>403.52000000000004</v>
      </c>
      <c r="X201" s="29">
        <v>25.25</v>
      </c>
      <c r="Y201" s="33">
        <f t="shared" si="88"/>
        <v>434.56000000000006</v>
      </c>
      <c r="Z201" s="29">
        <f t="shared" si="109"/>
        <v>1164</v>
      </c>
      <c r="AA201" s="29">
        <f t="shared" si="102"/>
        <v>434.56000000000006</v>
      </c>
      <c r="AB201" s="33">
        <f t="shared" si="103"/>
        <v>25.25</v>
      </c>
      <c r="AC201" s="33">
        <f t="shared" si="104"/>
        <v>434.56000000000006</v>
      </c>
      <c r="AD201" s="33">
        <f t="shared" si="105"/>
        <v>1008.8000000000001</v>
      </c>
      <c r="AE201" s="29" t="s">
        <v>53</v>
      </c>
      <c r="AF201" s="27">
        <f t="shared" si="106"/>
        <v>434.56000000000006</v>
      </c>
      <c r="AG201" s="29" t="s">
        <v>53</v>
      </c>
      <c r="AH201" s="34">
        <f t="shared" si="110"/>
        <v>1276.0932</v>
      </c>
      <c r="AI201" s="28">
        <f t="shared" si="107"/>
        <v>1276.0932</v>
      </c>
      <c r="AJ201" s="29">
        <f t="shared" si="108"/>
        <v>1552</v>
      </c>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6"/>
      <c r="CL201" s="6"/>
      <c r="CM201" s="6"/>
      <c r="CN201" s="6"/>
      <c r="CO201" s="6"/>
      <c r="CP201" s="6"/>
      <c r="CQ201" s="6"/>
      <c r="CR201" s="6"/>
      <c r="CS201" s="6"/>
      <c r="CT201" s="6"/>
      <c r="CU201" s="6"/>
      <c r="CV201" s="6"/>
    </row>
    <row r="202" spans="1:100" s="7" customFormat="1" x14ac:dyDescent="0.25">
      <c r="A202" s="113"/>
      <c r="B202" s="31">
        <v>73560</v>
      </c>
      <c r="C202" s="31">
        <v>73560</v>
      </c>
      <c r="D202" s="32" t="s">
        <v>171</v>
      </c>
      <c r="E202" s="32" t="s">
        <v>249</v>
      </c>
      <c r="F202" s="12">
        <v>302</v>
      </c>
      <c r="G202" s="12">
        <f t="shared" si="92"/>
        <v>147.98000000000002</v>
      </c>
      <c r="H202" s="12">
        <f t="shared" si="93"/>
        <v>84.56</v>
      </c>
      <c r="I202" s="29">
        <f t="shared" si="94"/>
        <v>84.56</v>
      </c>
      <c r="J202" s="29">
        <f t="shared" si="89"/>
        <v>196.3</v>
      </c>
      <c r="K202" s="29">
        <f t="shared" ref="K202:K265" si="113">(F202*0.28)*1.05</f>
        <v>88.788000000000011</v>
      </c>
      <c r="L202" s="29">
        <f t="shared" si="90"/>
        <v>188.59900000000002</v>
      </c>
      <c r="M202" s="29">
        <f t="shared" si="111"/>
        <v>75.5</v>
      </c>
      <c r="N202" s="29">
        <f t="shared" si="95"/>
        <v>84.56</v>
      </c>
      <c r="O202" s="29">
        <f t="shared" si="96"/>
        <v>188.59900000000002</v>
      </c>
      <c r="P202" s="29">
        <f t="shared" ref="P202:P222" si="114">X202*1.05</f>
        <v>10.605</v>
      </c>
      <c r="Q202" s="29">
        <f t="shared" si="112"/>
        <v>114.76</v>
      </c>
      <c r="R202" s="29">
        <f t="shared" si="97"/>
        <v>10.1</v>
      </c>
      <c r="S202" s="29">
        <f t="shared" si="98"/>
        <v>109.92800000000001</v>
      </c>
      <c r="T202" s="29">
        <f t="shared" si="91"/>
        <v>226.5</v>
      </c>
      <c r="U202" s="29">
        <f t="shared" si="99"/>
        <v>84.56</v>
      </c>
      <c r="V202" s="29">
        <f t="shared" si="100"/>
        <v>84.56</v>
      </c>
      <c r="W202" s="29">
        <f t="shared" si="101"/>
        <v>78.52</v>
      </c>
      <c r="X202" s="29">
        <v>10.1</v>
      </c>
      <c r="Y202" s="33">
        <f t="shared" ref="Y202:Y265" si="115">F202*0.28</f>
        <v>84.56</v>
      </c>
      <c r="Z202" s="29">
        <f t="shared" si="109"/>
        <v>226.5</v>
      </c>
      <c r="AA202" s="29">
        <f t="shared" si="102"/>
        <v>84.56</v>
      </c>
      <c r="AB202" s="33">
        <f t="shared" si="103"/>
        <v>10.1</v>
      </c>
      <c r="AC202" s="33">
        <f t="shared" si="104"/>
        <v>84.56</v>
      </c>
      <c r="AD202" s="33">
        <f t="shared" si="105"/>
        <v>196.3</v>
      </c>
      <c r="AE202" s="29" t="s">
        <v>53</v>
      </c>
      <c r="AF202" s="27">
        <f t="shared" si="106"/>
        <v>84.56</v>
      </c>
      <c r="AG202" s="29" t="s">
        <v>53</v>
      </c>
      <c r="AH202" s="34">
        <f t="shared" si="110"/>
        <v>248.31195</v>
      </c>
      <c r="AI202" s="28">
        <f t="shared" si="107"/>
        <v>248.31195</v>
      </c>
      <c r="AJ202" s="29">
        <f t="shared" si="108"/>
        <v>302</v>
      </c>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6"/>
      <c r="CL202" s="6"/>
      <c r="CM202" s="6"/>
      <c r="CN202" s="6"/>
      <c r="CO202" s="6"/>
      <c r="CP202" s="6"/>
      <c r="CQ202" s="6"/>
      <c r="CR202" s="6"/>
      <c r="CS202" s="6"/>
      <c r="CT202" s="6"/>
      <c r="CU202" s="6"/>
      <c r="CV202" s="6"/>
    </row>
    <row r="203" spans="1:100" s="7" customFormat="1" x14ac:dyDescent="0.25">
      <c r="A203" s="113"/>
      <c r="B203" s="31">
        <v>73590</v>
      </c>
      <c r="C203" s="31">
        <v>73590</v>
      </c>
      <c r="D203" s="32" t="s">
        <v>171</v>
      </c>
      <c r="E203" s="32" t="s">
        <v>250</v>
      </c>
      <c r="F203" s="12">
        <v>336</v>
      </c>
      <c r="G203" s="12">
        <f t="shared" si="92"/>
        <v>164.64000000000001</v>
      </c>
      <c r="H203" s="12">
        <f t="shared" si="93"/>
        <v>94.080000000000013</v>
      </c>
      <c r="I203" s="29">
        <f t="shared" si="94"/>
        <v>94.080000000000013</v>
      </c>
      <c r="J203" s="29">
        <f t="shared" si="89"/>
        <v>218.4</v>
      </c>
      <c r="K203" s="29">
        <f t="shared" si="113"/>
        <v>98.78400000000002</v>
      </c>
      <c r="L203" s="29">
        <f t="shared" si="90"/>
        <v>209.83200000000002</v>
      </c>
      <c r="M203" s="29">
        <f t="shared" si="111"/>
        <v>84</v>
      </c>
      <c r="N203" s="29">
        <f t="shared" si="95"/>
        <v>94.080000000000013</v>
      </c>
      <c r="O203" s="29">
        <f t="shared" si="96"/>
        <v>209.83200000000002</v>
      </c>
      <c r="P203" s="29">
        <f t="shared" si="114"/>
        <v>10.605</v>
      </c>
      <c r="Q203" s="29">
        <f t="shared" si="112"/>
        <v>127.68</v>
      </c>
      <c r="R203" s="29">
        <f t="shared" si="97"/>
        <v>10.1</v>
      </c>
      <c r="S203" s="29">
        <f t="shared" si="98"/>
        <v>122.30400000000002</v>
      </c>
      <c r="T203" s="29">
        <f t="shared" si="91"/>
        <v>252</v>
      </c>
      <c r="U203" s="29">
        <f t="shared" si="99"/>
        <v>94.080000000000013</v>
      </c>
      <c r="V203" s="29">
        <f t="shared" si="100"/>
        <v>94.080000000000013</v>
      </c>
      <c r="W203" s="29">
        <f t="shared" si="101"/>
        <v>87.36</v>
      </c>
      <c r="X203" s="29">
        <v>10.1</v>
      </c>
      <c r="Y203" s="33">
        <f t="shared" si="115"/>
        <v>94.080000000000013</v>
      </c>
      <c r="Z203" s="29">
        <f t="shared" si="109"/>
        <v>252</v>
      </c>
      <c r="AA203" s="29">
        <f t="shared" si="102"/>
        <v>94.080000000000013</v>
      </c>
      <c r="AB203" s="33">
        <f t="shared" si="103"/>
        <v>10.1</v>
      </c>
      <c r="AC203" s="33">
        <f t="shared" si="104"/>
        <v>94.080000000000013</v>
      </c>
      <c r="AD203" s="33">
        <f t="shared" si="105"/>
        <v>218.4</v>
      </c>
      <c r="AE203" s="29" t="s">
        <v>53</v>
      </c>
      <c r="AF203" s="27">
        <f t="shared" si="106"/>
        <v>94.080000000000013</v>
      </c>
      <c r="AG203" s="29" t="s">
        <v>53</v>
      </c>
      <c r="AH203" s="34">
        <f t="shared" si="110"/>
        <v>276.26760000000002</v>
      </c>
      <c r="AI203" s="28">
        <f t="shared" si="107"/>
        <v>276.26760000000002</v>
      </c>
      <c r="AJ203" s="29">
        <f t="shared" si="108"/>
        <v>336</v>
      </c>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6"/>
      <c r="CL203" s="6"/>
      <c r="CM203" s="6"/>
      <c r="CN203" s="6"/>
      <c r="CO203" s="6"/>
      <c r="CP203" s="6"/>
      <c r="CQ203" s="6"/>
      <c r="CR203" s="6"/>
      <c r="CS203" s="6"/>
      <c r="CT203" s="6"/>
      <c r="CU203" s="6"/>
      <c r="CV203" s="6"/>
    </row>
    <row r="204" spans="1:100" s="7" customFormat="1" x14ac:dyDescent="0.25">
      <c r="A204" s="113"/>
      <c r="B204" s="31">
        <v>73610</v>
      </c>
      <c r="C204" s="31">
        <v>73610</v>
      </c>
      <c r="D204" s="32" t="s">
        <v>171</v>
      </c>
      <c r="E204" s="32" t="s">
        <v>251</v>
      </c>
      <c r="F204" s="12">
        <v>456</v>
      </c>
      <c r="G204" s="12">
        <f t="shared" si="92"/>
        <v>223.44</v>
      </c>
      <c r="H204" s="12">
        <f t="shared" si="93"/>
        <v>127.68</v>
      </c>
      <c r="I204" s="29">
        <f t="shared" si="94"/>
        <v>127.68</v>
      </c>
      <c r="J204" s="29">
        <f t="shared" si="89"/>
        <v>296.40000000000003</v>
      </c>
      <c r="K204" s="29">
        <f t="shared" si="113"/>
        <v>134.06400000000002</v>
      </c>
      <c r="L204" s="29">
        <f t="shared" si="90"/>
        <v>284.77200000000005</v>
      </c>
      <c r="M204" s="29">
        <f t="shared" si="111"/>
        <v>114</v>
      </c>
      <c r="N204" s="29">
        <f t="shared" si="95"/>
        <v>127.68</v>
      </c>
      <c r="O204" s="29">
        <f t="shared" si="96"/>
        <v>284.77200000000005</v>
      </c>
      <c r="P204" s="29">
        <f t="shared" si="114"/>
        <v>13.261500000000002</v>
      </c>
      <c r="Q204" s="29">
        <f t="shared" si="112"/>
        <v>173.28</v>
      </c>
      <c r="R204" s="29">
        <f t="shared" si="97"/>
        <v>12.63</v>
      </c>
      <c r="S204" s="29">
        <f t="shared" si="98"/>
        <v>165.98400000000001</v>
      </c>
      <c r="T204" s="29">
        <f t="shared" si="91"/>
        <v>342</v>
      </c>
      <c r="U204" s="29">
        <f t="shared" si="99"/>
        <v>127.68</v>
      </c>
      <c r="V204" s="29">
        <f t="shared" si="100"/>
        <v>127.68</v>
      </c>
      <c r="W204" s="29">
        <f t="shared" si="101"/>
        <v>118.56</v>
      </c>
      <c r="X204" s="29">
        <v>12.63</v>
      </c>
      <c r="Y204" s="33">
        <f t="shared" si="115"/>
        <v>127.68</v>
      </c>
      <c r="Z204" s="29">
        <f t="shared" si="109"/>
        <v>342</v>
      </c>
      <c r="AA204" s="29">
        <f t="shared" si="102"/>
        <v>127.68</v>
      </c>
      <c r="AB204" s="33">
        <f t="shared" si="103"/>
        <v>12.63</v>
      </c>
      <c r="AC204" s="33">
        <f t="shared" si="104"/>
        <v>127.68</v>
      </c>
      <c r="AD204" s="33">
        <f t="shared" si="105"/>
        <v>296.40000000000003</v>
      </c>
      <c r="AE204" s="29" t="s">
        <v>53</v>
      </c>
      <c r="AF204" s="27">
        <f t="shared" si="106"/>
        <v>127.68</v>
      </c>
      <c r="AG204" s="29" t="s">
        <v>53</v>
      </c>
      <c r="AH204" s="34">
        <f t="shared" si="110"/>
        <v>374.93459999999999</v>
      </c>
      <c r="AI204" s="28">
        <f t="shared" si="107"/>
        <v>374.93459999999999</v>
      </c>
      <c r="AJ204" s="29">
        <f t="shared" si="108"/>
        <v>456</v>
      </c>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6"/>
      <c r="CL204" s="6"/>
      <c r="CM204" s="6"/>
      <c r="CN204" s="6"/>
      <c r="CO204" s="6"/>
      <c r="CP204" s="6"/>
      <c r="CQ204" s="6"/>
      <c r="CR204" s="6"/>
      <c r="CS204" s="6"/>
      <c r="CT204" s="6"/>
      <c r="CU204" s="6"/>
      <c r="CV204" s="6"/>
    </row>
    <row r="205" spans="1:100" s="7" customFormat="1" x14ac:dyDescent="0.25">
      <c r="A205" s="113"/>
      <c r="B205" s="31">
        <v>73620</v>
      </c>
      <c r="C205" s="31">
        <v>73620</v>
      </c>
      <c r="D205" s="32" t="s">
        <v>171</v>
      </c>
      <c r="E205" s="32" t="s">
        <v>252</v>
      </c>
      <c r="F205" s="12">
        <v>289</v>
      </c>
      <c r="G205" s="12">
        <f t="shared" si="92"/>
        <v>141.61000000000001</v>
      </c>
      <c r="H205" s="12">
        <f t="shared" si="93"/>
        <v>80.92</v>
      </c>
      <c r="I205" s="29">
        <f t="shared" si="94"/>
        <v>80.92</v>
      </c>
      <c r="J205" s="29">
        <f t="shared" si="89"/>
        <v>187.85</v>
      </c>
      <c r="K205" s="29">
        <f t="shared" si="113"/>
        <v>84.966000000000008</v>
      </c>
      <c r="L205" s="29">
        <f t="shared" si="90"/>
        <v>180.48050000000001</v>
      </c>
      <c r="M205" s="29">
        <f t="shared" si="111"/>
        <v>72.25</v>
      </c>
      <c r="N205" s="29">
        <f t="shared" si="95"/>
        <v>80.92</v>
      </c>
      <c r="O205" s="29">
        <f t="shared" si="96"/>
        <v>180.48050000000001</v>
      </c>
      <c r="P205" s="29">
        <f t="shared" si="114"/>
        <v>10.605</v>
      </c>
      <c r="Q205" s="29">
        <f t="shared" si="112"/>
        <v>109.82000000000001</v>
      </c>
      <c r="R205" s="29">
        <f t="shared" si="97"/>
        <v>10.1</v>
      </c>
      <c r="S205" s="29">
        <f t="shared" si="98"/>
        <v>105.19600000000001</v>
      </c>
      <c r="T205" s="29">
        <f t="shared" si="91"/>
        <v>216.75</v>
      </c>
      <c r="U205" s="29">
        <f t="shared" si="99"/>
        <v>80.92</v>
      </c>
      <c r="V205" s="29">
        <f t="shared" si="100"/>
        <v>80.92</v>
      </c>
      <c r="W205" s="29">
        <f t="shared" si="101"/>
        <v>75.14</v>
      </c>
      <c r="X205" s="29">
        <v>10.1</v>
      </c>
      <c r="Y205" s="33">
        <f t="shared" si="115"/>
        <v>80.92</v>
      </c>
      <c r="Z205" s="29">
        <f t="shared" si="109"/>
        <v>216.75</v>
      </c>
      <c r="AA205" s="29">
        <f t="shared" si="102"/>
        <v>80.92</v>
      </c>
      <c r="AB205" s="33">
        <f t="shared" si="103"/>
        <v>10.1</v>
      </c>
      <c r="AC205" s="33">
        <f t="shared" si="104"/>
        <v>80.92</v>
      </c>
      <c r="AD205" s="33">
        <f t="shared" si="105"/>
        <v>187.85</v>
      </c>
      <c r="AE205" s="29" t="s">
        <v>53</v>
      </c>
      <c r="AF205" s="27">
        <f t="shared" si="106"/>
        <v>80.92</v>
      </c>
      <c r="AG205" s="29" t="s">
        <v>53</v>
      </c>
      <c r="AH205" s="34">
        <f t="shared" si="110"/>
        <v>237.62302499999998</v>
      </c>
      <c r="AI205" s="28">
        <f t="shared" si="107"/>
        <v>237.62302499999998</v>
      </c>
      <c r="AJ205" s="29">
        <f t="shared" si="108"/>
        <v>289</v>
      </c>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6"/>
      <c r="CL205" s="6"/>
      <c r="CM205" s="6"/>
      <c r="CN205" s="6"/>
      <c r="CO205" s="6"/>
      <c r="CP205" s="6"/>
      <c r="CQ205" s="6"/>
      <c r="CR205" s="6"/>
      <c r="CS205" s="6"/>
      <c r="CT205" s="6"/>
      <c r="CU205" s="6"/>
      <c r="CV205" s="6"/>
    </row>
    <row r="206" spans="1:100" s="7" customFormat="1" x14ac:dyDescent="0.25">
      <c r="A206" s="113"/>
      <c r="B206" s="31">
        <v>74018</v>
      </c>
      <c r="C206" s="31">
        <v>74018</v>
      </c>
      <c r="D206" s="32" t="s">
        <v>171</v>
      </c>
      <c r="E206" s="32" t="s">
        <v>253</v>
      </c>
      <c r="F206" s="12">
        <v>374</v>
      </c>
      <c r="G206" s="12">
        <f t="shared" si="92"/>
        <v>183.26000000000002</v>
      </c>
      <c r="H206" s="12">
        <f t="shared" si="93"/>
        <v>104.72000000000001</v>
      </c>
      <c r="I206" s="29">
        <f t="shared" si="94"/>
        <v>104.72000000000001</v>
      </c>
      <c r="J206" s="29">
        <f t="shared" ref="J206:J219" si="116">F206*0.65</f>
        <v>243.1</v>
      </c>
      <c r="K206" s="29">
        <f t="shared" si="113"/>
        <v>109.95600000000002</v>
      </c>
      <c r="L206" s="29">
        <f t="shared" ref="L206:L219" si="117">F206*0.6245</f>
        <v>233.56300000000002</v>
      </c>
      <c r="M206" s="29">
        <f t="shared" si="111"/>
        <v>93.5</v>
      </c>
      <c r="N206" s="29">
        <f t="shared" si="95"/>
        <v>104.72000000000001</v>
      </c>
      <c r="O206" s="29">
        <f t="shared" si="96"/>
        <v>233.56300000000002</v>
      </c>
      <c r="P206" s="29">
        <f t="shared" si="114"/>
        <v>10.605</v>
      </c>
      <c r="Q206" s="29">
        <f t="shared" si="112"/>
        <v>142.12</v>
      </c>
      <c r="R206" s="29">
        <f t="shared" si="97"/>
        <v>10.1</v>
      </c>
      <c r="S206" s="29">
        <f t="shared" si="98"/>
        <v>136.13600000000002</v>
      </c>
      <c r="T206" s="29">
        <f t="shared" ref="T206:T219" si="118">F206*0.75</f>
        <v>280.5</v>
      </c>
      <c r="U206" s="29">
        <f t="shared" si="99"/>
        <v>104.72000000000001</v>
      </c>
      <c r="V206" s="29">
        <f t="shared" si="100"/>
        <v>104.72000000000001</v>
      </c>
      <c r="W206" s="29">
        <f t="shared" si="101"/>
        <v>97.240000000000009</v>
      </c>
      <c r="X206" s="29">
        <v>10.1</v>
      </c>
      <c r="Y206" s="33">
        <f t="shared" si="115"/>
        <v>104.72000000000001</v>
      </c>
      <c r="Z206" s="29">
        <f t="shared" si="109"/>
        <v>280.5</v>
      </c>
      <c r="AA206" s="29">
        <f t="shared" si="102"/>
        <v>104.72000000000001</v>
      </c>
      <c r="AB206" s="33">
        <f t="shared" si="103"/>
        <v>10.1</v>
      </c>
      <c r="AC206" s="33">
        <f t="shared" si="104"/>
        <v>104.72000000000001</v>
      </c>
      <c r="AD206" s="33">
        <f t="shared" si="105"/>
        <v>243.1</v>
      </c>
      <c r="AE206" s="29" t="s">
        <v>53</v>
      </c>
      <c r="AF206" s="27">
        <f t="shared" si="106"/>
        <v>104.72000000000001</v>
      </c>
      <c r="AG206" s="29" t="s">
        <v>53</v>
      </c>
      <c r="AH206" s="34">
        <f t="shared" si="110"/>
        <v>307.51215000000002</v>
      </c>
      <c r="AI206" s="28">
        <f t="shared" si="107"/>
        <v>307.51215000000002</v>
      </c>
      <c r="AJ206" s="29">
        <f t="shared" si="108"/>
        <v>374</v>
      </c>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6"/>
      <c r="CL206" s="6"/>
      <c r="CM206" s="6"/>
      <c r="CN206" s="6"/>
      <c r="CO206" s="6"/>
      <c r="CP206" s="6"/>
      <c r="CQ206" s="6"/>
      <c r="CR206" s="6"/>
      <c r="CS206" s="6"/>
      <c r="CT206" s="6"/>
      <c r="CU206" s="6"/>
      <c r="CV206" s="6"/>
    </row>
    <row r="207" spans="1:100" s="7" customFormat="1" x14ac:dyDescent="0.25">
      <c r="A207" s="113"/>
      <c r="B207" s="31">
        <v>74022</v>
      </c>
      <c r="C207" s="31">
        <v>74022</v>
      </c>
      <c r="D207" s="32" t="s">
        <v>171</v>
      </c>
      <c r="E207" s="32" t="s">
        <v>254</v>
      </c>
      <c r="F207" s="12">
        <v>479</v>
      </c>
      <c r="G207" s="12">
        <f t="shared" ref="G207:G231" si="119">I207*1.75</f>
        <v>234.71</v>
      </c>
      <c r="H207" s="12">
        <f t="shared" ref="H207:H270" si="120">I207</f>
        <v>134.12</v>
      </c>
      <c r="I207" s="29">
        <f t="shared" ref="I207:I270" si="121">Y207</f>
        <v>134.12</v>
      </c>
      <c r="J207" s="29">
        <f t="shared" si="116"/>
        <v>311.35000000000002</v>
      </c>
      <c r="K207" s="29">
        <f t="shared" si="113"/>
        <v>140.82600000000002</v>
      </c>
      <c r="L207" s="29">
        <f t="shared" si="117"/>
        <v>299.13550000000004</v>
      </c>
      <c r="M207" s="29">
        <f t="shared" si="111"/>
        <v>119.75</v>
      </c>
      <c r="N207" s="29">
        <f t="shared" ref="N207:N270" si="122">Y207</f>
        <v>134.12</v>
      </c>
      <c r="O207" s="29">
        <f t="shared" ref="O207:O257" si="123">L207</f>
        <v>299.13550000000004</v>
      </c>
      <c r="P207" s="29">
        <f t="shared" si="114"/>
        <v>27.573000000000004</v>
      </c>
      <c r="Q207" s="29">
        <f t="shared" si="112"/>
        <v>182.02</v>
      </c>
      <c r="R207" s="29">
        <f t="shared" ref="R207:R274" si="124">X207</f>
        <v>26.26</v>
      </c>
      <c r="S207" s="29">
        <f t="shared" ref="S207:S219" si="125">Y207*1.3</f>
        <v>174.35600000000002</v>
      </c>
      <c r="T207" s="29">
        <f t="shared" si="118"/>
        <v>359.25</v>
      </c>
      <c r="U207" s="29">
        <f t="shared" ref="U207:U270" si="126">Y207</f>
        <v>134.12</v>
      </c>
      <c r="V207" s="29">
        <f t="shared" ref="V207:V270" si="127">Y207</f>
        <v>134.12</v>
      </c>
      <c r="W207" s="29">
        <f t="shared" ref="W207:W274" si="128">F207*0.26</f>
        <v>124.54</v>
      </c>
      <c r="X207" s="29">
        <v>26.26</v>
      </c>
      <c r="Y207" s="33">
        <f t="shared" si="115"/>
        <v>134.12</v>
      </c>
      <c r="Z207" s="29">
        <f t="shared" si="109"/>
        <v>359.25</v>
      </c>
      <c r="AA207" s="29">
        <f t="shared" ref="AA207:AA270" si="129">Y207</f>
        <v>134.12</v>
      </c>
      <c r="AB207" s="33">
        <f t="shared" ref="AB207:AB274" si="130">X207</f>
        <v>26.26</v>
      </c>
      <c r="AC207" s="33">
        <f t="shared" ref="AC207:AC270" si="131">Y207</f>
        <v>134.12</v>
      </c>
      <c r="AD207" s="33">
        <f t="shared" ref="AD207:AD274" si="132">F207*0.65</f>
        <v>311.35000000000002</v>
      </c>
      <c r="AE207" s="29" t="s">
        <v>53</v>
      </c>
      <c r="AF207" s="27">
        <f t="shared" ref="AF207:AF274" si="133">Y207</f>
        <v>134.12</v>
      </c>
      <c r="AG207" s="29" t="s">
        <v>53</v>
      </c>
      <c r="AH207" s="34">
        <f t="shared" si="110"/>
        <v>393.845775</v>
      </c>
      <c r="AI207" s="28">
        <f t="shared" ref="AI207:AI274" si="134">((F207*0.75)*0.0963)+(F207*0.75)</f>
        <v>393.845775</v>
      </c>
      <c r="AJ207" s="29">
        <f t="shared" ref="AJ207:AJ274" si="135">F207</f>
        <v>479</v>
      </c>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6"/>
      <c r="CL207" s="6"/>
      <c r="CM207" s="6"/>
      <c r="CN207" s="6"/>
      <c r="CO207" s="6"/>
      <c r="CP207" s="6"/>
      <c r="CQ207" s="6"/>
      <c r="CR207" s="6"/>
      <c r="CS207" s="6"/>
      <c r="CT207" s="6"/>
      <c r="CU207" s="6"/>
      <c r="CV207" s="6"/>
    </row>
    <row r="208" spans="1:100" s="7" customFormat="1" x14ac:dyDescent="0.25">
      <c r="A208" s="113"/>
      <c r="B208" s="31">
        <v>77012</v>
      </c>
      <c r="C208" s="31">
        <v>77012</v>
      </c>
      <c r="D208" s="32" t="s">
        <v>171</v>
      </c>
      <c r="E208" s="32" t="s">
        <v>255</v>
      </c>
      <c r="F208" s="12">
        <v>2079</v>
      </c>
      <c r="G208" s="12">
        <f t="shared" si="119"/>
        <v>1018.71</v>
      </c>
      <c r="H208" s="12">
        <f t="shared" si="120"/>
        <v>582.12</v>
      </c>
      <c r="I208" s="29">
        <f t="shared" si="121"/>
        <v>582.12</v>
      </c>
      <c r="J208" s="29">
        <f t="shared" si="116"/>
        <v>1351.3500000000001</v>
      </c>
      <c r="K208" s="29">
        <f t="shared" si="113"/>
        <v>611.226</v>
      </c>
      <c r="L208" s="29">
        <f t="shared" si="117"/>
        <v>1298.3355000000001</v>
      </c>
      <c r="M208" s="29">
        <f t="shared" si="111"/>
        <v>519.75</v>
      </c>
      <c r="N208" s="29">
        <f t="shared" si="122"/>
        <v>582.12</v>
      </c>
      <c r="O208" s="29">
        <f t="shared" si="123"/>
        <v>1298.3355000000001</v>
      </c>
      <c r="P208" s="29">
        <f t="shared" si="114"/>
        <v>95.445000000000007</v>
      </c>
      <c r="Q208" s="29">
        <f t="shared" si="112"/>
        <v>790.02</v>
      </c>
      <c r="R208" s="29">
        <f t="shared" si="124"/>
        <v>90.9</v>
      </c>
      <c r="S208" s="29">
        <f t="shared" si="125"/>
        <v>756.75600000000009</v>
      </c>
      <c r="T208" s="29">
        <f t="shared" si="118"/>
        <v>1559.25</v>
      </c>
      <c r="U208" s="29">
        <f t="shared" si="126"/>
        <v>582.12</v>
      </c>
      <c r="V208" s="29">
        <f t="shared" si="127"/>
        <v>582.12</v>
      </c>
      <c r="W208" s="29">
        <f t="shared" si="128"/>
        <v>540.54</v>
      </c>
      <c r="X208" s="29">
        <v>90.9</v>
      </c>
      <c r="Y208" s="33">
        <f t="shared" si="115"/>
        <v>582.12</v>
      </c>
      <c r="Z208" s="29">
        <f t="shared" ref="Z208:Z219" si="136">F208*0.75</f>
        <v>1559.25</v>
      </c>
      <c r="AA208" s="29">
        <f t="shared" si="129"/>
        <v>582.12</v>
      </c>
      <c r="AB208" s="33">
        <f t="shared" si="130"/>
        <v>90.9</v>
      </c>
      <c r="AC208" s="33">
        <f t="shared" si="131"/>
        <v>582.12</v>
      </c>
      <c r="AD208" s="33">
        <f t="shared" si="132"/>
        <v>1351.3500000000001</v>
      </c>
      <c r="AE208" s="29" t="s">
        <v>53</v>
      </c>
      <c r="AF208" s="27">
        <f t="shared" si="133"/>
        <v>582.12</v>
      </c>
      <c r="AG208" s="29" t="s">
        <v>53</v>
      </c>
      <c r="AH208" s="34">
        <f t="shared" si="110"/>
        <v>1709.4057749999999</v>
      </c>
      <c r="AI208" s="28">
        <f t="shared" si="134"/>
        <v>1709.4057749999999</v>
      </c>
      <c r="AJ208" s="29">
        <f t="shared" si="135"/>
        <v>2079</v>
      </c>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6"/>
      <c r="CL208" s="6"/>
      <c r="CM208" s="6"/>
      <c r="CN208" s="6"/>
      <c r="CO208" s="6"/>
      <c r="CP208" s="6"/>
      <c r="CQ208" s="6"/>
      <c r="CR208" s="6"/>
      <c r="CS208" s="6"/>
      <c r="CT208" s="6"/>
      <c r="CU208" s="6"/>
      <c r="CV208" s="6"/>
    </row>
    <row r="209" spans="1:100" s="7" customFormat="1" x14ac:dyDescent="0.25">
      <c r="A209" s="113"/>
      <c r="B209" s="31">
        <v>77065</v>
      </c>
      <c r="C209" s="31">
        <v>77065</v>
      </c>
      <c r="D209" s="32" t="s">
        <v>171</v>
      </c>
      <c r="E209" s="32" t="s">
        <v>256</v>
      </c>
      <c r="F209" s="12">
        <v>607</v>
      </c>
      <c r="G209" s="12">
        <f t="shared" si="119"/>
        <v>297.43</v>
      </c>
      <c r="H209" s="12">
        <f t="shared" si="120"/>
        <v>169.96</v>
      </c>
      <c r="I209" s="29">
        <f t="shared" si="121"/>
        <v>169.96</v>
      </c>
      <c r="J209" s="29">
        <f t="shared" si="116"/>
        <v>394.55</v>
      </c>
      <c r="K209" s="29">
        <f t="shared" si="113"/>
        <v>178.45800000000003</v>
      </c>
      <c r="L209" s="29">
        <f t="shared" si="117"/>
        <v>379.07150000000001</v>
      </c>
      <c r="M209" s="29">
        <f t="shared" si="111"/>
        <v>151.75</v>
      </c>
      <c r="N209" s="29">
        <f t="shared" si="122"/>
        <v>169.96</v>
      </c>
      <c r="O209" s="29">
        <f t="shared" si="123"/>
        <v>379.07150000000001</v>
      </c>
      <c r="P209" s="29">
        <f t="shared" si="114"/>
        <v>102.8685</v>
      </c>
      <c r="Q209" s="29">
        <f t="shared" si="112"/>
        <v>230.66</v>
      </c>
      <c r="R209" s="29">
        <f t="shared" si="124"/>
        <v>97.97</v>
      </c>
      <c r="S209" s="29">
        <f t="shared" si="125"/>
        <v>220.94800000000001</v>
      </c>
      <c r="T209" s="29">
        <f t="shared" si="118"/>
        <v>455.25</v>
      </c>
      <c r="U209" s="29">
        <f t="shared" si="126"/>
        <v>169.96</v>
      </c>
      <c r="V209" s="29">
        <f t="shared" si="127"/>
        <v>169.96</v>
      </c>
      <c r="W209" s="29">
        <f t="shared" si="128"/>
        <v>157.82</v>
      </c>
      <c r="X209" s="29">
        <v>97.97</v>
      </c>
      <c r="Y209" s="33">
        <f t="shared" si="115"/>
        <v>169.96</v>
      </c>
      <c r="Z209" s="29">
        <f t="shared" si="136"/>
        <v>455.25</v>
      </c>
      <c r="AA209" s="29">
        <f t="shared" si="129"/>
        <v>169.96</v>
      </c>
      <c r="AB209" s="33">
        <f t="shared" si="130"/>
        <v>97.97</v>
      </c>
      <c r="AC209" s="33">
        <f t="shared" si="131"/>
        <v>169.96</v>
      </c>
      <c r="AD209" s="33">
        <f t="shared" si="132"/>
        <v>394.55</v>
      </c>
      <c r="AE209" s="29" t="s">
        <v>53</v>
      </c>
      <c r="AF209" s="27">
        <f t="shared" si="133"/>
        <v>169.96</v>
      </c>
      <c r="AG209" s="29" t="s">
        <v>53</v>
      </c>
      <c r="AH209" s="34">
        <f t="shared" si="110"/>
        <v>499.090575</v>
      </c>
      <c r="AI209" s="28">
        <f t="shared" si="134"/>
        <v>499.090575</v>
      </c>
      <c r="AJ209" s="29">
        <f t="shared" si="135"/>
        <v>607</v>
      </c>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6"/>
      <c r="CL209" s="6"/>
      <c r="CM209" s="6"/>
      <c r="CN209" s="6"/>
      <c r="CO209" s="6"/>
      <c r="CP209" s="6"/>
      <c r="CQ209" s="6"/>
      <c r="CR209" s="6"/>
      <c r="CS209" s="6"/>
      <c r="CT209" s="6"/>
      <c r="CU209" s="6"/>
      <c r="CV209" s="6"/>
    </row>
    <row r="210" spans="1:100" s="7" customFormat="1" x14ac:dyDescent="0.25">
      <c r="A210" s="113"/>
      <c r="B210" s="31">
        <v>77066</v>
      </c>
      <c r="C210" s="31">
        <v>77066</v>
      </c>
      <c r="D210" s="32" t="s">
        <v>171</v>
      </c>
      <c r="E210" s="32" t="s">
        <v>257</v>
      </c>
      <c r="F210" s="12">
        <v>677</v>
      </c>
      <c r="G210" s="12">
        <f t="shared" si="119"/>
        <v>331.73000000000008</v>
      </c>
      <c r="H210" s="12">
        <f t="shared" si="120"/>
        <v>189.56000000000003</v>
      </c>
      <c r="I210" s="29">
        <f t="shared" si="121"/>
        <v>189.56000000000003</v>
      </c>
      <c r="J210" s="29">
        <f t="shared" si="116"/>
        <v>440.05</v>
      </c>
      <c r="K210" s="29">
        <f t="shared" si="113"/>
        <v>199.03800000000004</v>
      </c>
      <c r="L210" s="29">
        <f t="shared" si="117"/>
        <v>422.78650000000005</v>
      </c>
      <c r="M210" s="29">
        <f t="shared" si="111"/>
        <v>169.25</v>
      </c>
      <c r="N210" s="29">
        <f t="shared" si="122"/>
        <v>189.56000000000003</v>
      </c>
      <c r="O210" s="29">
        <f t="shared" si="123"/>
        <v>422.78650000000005</v>
      </c>
      <c r="P210" s="29">
        <f t="shared" si="114"/>
        <v>102.8685</v>
      </c>
      <c r="Q210" s="29">
        <f t="shared" si="112"/>
        <v>257.26</v>
      </c>
      <c r="R210" s="29">
        <f t="shared" si="124"/>
        <v>97.97</v>
      </c>
      <c r="S210" s="29">
        <f t="shared" si="125"/>
        <v>246.42800000000005</v>
      </c>
      <c r="T210" s="29">
        <f t="shared" si="118"/>
        <v>507.75</v>
      </c>
      <c r="U210" s="29">
        <f t="shared" si="126"/>
        <v>189.56000000000003</v>
      </c>
      <c r="V210" s="29">
        <f t="shared" si="127"/>
        <v>189.56000000000003</v>
      </c>
      <c r="W210" s="29">
        <f t="shared" si="128"/>
        <v>176.02</v>
      </c>
      <c r="X210" s="29">
        <v>97.97</v>
      </c>
      <c r="Y210" s="33">
        <f t="shared" si="115"/>
        <v>189.56000000000003</v>
      </c>
      <c r="Z210" s="29">
        <f t="shared" si="136"/>
        <v>507.75</v>
      </c>
      <c r="AA210" s="29">
        <f t="shared" si="129"/>
        <v>189.56000000000003</v>
      </c>
      <c r="AB210" s="33">
        <f t="shared" si="130"/>
        <v>97.97</v>
      </c>
      <c r="AC210" s="33">
        <f t="shared" si="131"/>
        <v>189.56000000000003</v>
      </c>
      <c r="AD210" s="33">
        <f t="shared" si="132"/>
        <v>440.05</v>
      </c>
      <c r="AE210" s="29" t="s">
        <v>53</v>
      </c>
      <c r="AF210" s="27">
        <f t="shared" si="133"/>
        <v>189.56000000000003</v>
      </c>
      <c r="AG210" s="29" t="s">
        <v>53</v>
      </c>
      <c r="AH210" s="34">
        <f t="shared" si="110"/>
        <v>556.64632500000005</v>
      </c>
      <c r="AI210" s="28">
        <f t="shared" si="134"/>
        <v>556.64632500000005</v>
      </c>
      <c r="AJ210" s="29">
        <f t="shared" si="135"/>
        <v>677</v>
      </c>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6"/>
      <c r="CL210" s="6"/>
      <c r="CM210" s="6"/>
      <c r="CN210" s="6"/>
      <c r="CO210" s="6"/>
      <c r="CP210" s="6"/>
      <c r="CQ210" s="6"/>
      <c r="CR210" s="6"/>
      <c r="CS210" s="6"/>
      <c r="CT210" s="6"/>
      <c r="CU210" s="6"/>
      <c r="CV210" s="6"/>
    </row>
    <row r="211" spans="1:100" s="7" customFormat="1" x14ac:dyDescent="0.25">
      <c r="A211" s="113"/>
      <c r="B211" s="31">
        <v>77067</v>
      </c>
      <c r="C211" s="31">
        <v>77067</v>
      </c>
      <c r="D211" s="32" t="s">
        <v>171</v>
      </c>
      <c r="E211" s="32" t="s">
        <v>258</v>
      </c>
      <c r="F211" s="12">
        <v>690</v>
      </c>
      <c r="G211" s="12">
        <f t="shared" si="119"/>
        <v>338.1</v>
      </c>
      <c r="H211" s="12">
        <f t="shared" si="120"/>
        <v>193.20000000000002</v>
      </c>
      <c r="I211" s="29">
        <f t="shared" si="121"/>
        <v>193.20000000000002</v>
      </c>
      <c r="J211" s="29">
        <f t="shared" si="116"/>
        <v>448.5</v>
      </c>
      <c r="K211" s="29">
        <f t="shared" si="113"/>
        <v>202.86</v>
      </c>
      <c r="L211" s="29">
        <f t="shared" si="117"/>
        <v>430.90500000000003</v>
      </c>
      <c r="M211" s="29">
        <f t="shared" si="111"/>
        <v>172.5</v>
      </c>
      <c r="N211" s="29">
        <f t="shared" si="122"/>
        <v>193.20000000000002</v>
      </c>
      <c r="O211" s="29">
        <f t="shared" si="123"/>
        <v>430.90500000000003</v>
      </c>
      <c r="P211" s="29">
        <f t="shared" si="114"/>
        <v>108.5595</v>
      </c>
      <c r="Q211" s="29">
        <f t="shared" si="112"/>
        <v>262.2</v>
      </c>
      <c r="R211" s="29">
        <f t="shared" si="124"/>
        <v>103.39</v>
      </c>
      <c r="S211" s="29">
        <f t="shared" si="125"/>
        <v>251.16000000000003</v>
      </c>
      <c r="T211" s="29">
        <f t="shared" si="118"/>
        <v>517.5</v>
      </c>
      <c r="U211" s="29">
        <f t="shared" si="126"/>
        <v>193.20000000000002</v>
      </c>
      <c r="V211" s="29">
        <f t="shared" si="127"/>
        <v>193.20000000000002</v>
      </c>
      <c r="W211" s="29">
        <f t="shared" si="128"/>
        <v>179.4</v>
      </c>
      <c r="X211" s="29">
        <v>103.39</v>
      </c>
      <c r="Y211" s="33">
        <f t="shared" si="115"/>
        <v>193.20000000000002</v>
      </c>
      <c r="Z211" s="29">
        <f t="shared" si="136"/>
        <v>517.5</v>
      </c>
      <c r="AA211" s="29">
        <f t="shared" si="129"/>
        <v>193.20000000000002</v>
      </c>
      <c r="AB211" s="33">
        <f t="shared" si="130"/>
        <v>103.39</v>
      </c>
      <c r="AC211" s="33">
        <f t="shared" si="131"/>
        <v>193.20000000000002</v>
      </c>
      <c r="AD211" s="33">
        <f t="shared" si="132"/>
        <v>448.5</v>
      </c>
      <c r="AE211" s="29" t="s">
        <v>53</v>
      </c>
      <c r="AF211" s="27">
        <f t="shared" si="133"/>
        <v>193.20000000000002</v>
      </c>
      <c r="AG211" s="29" t="s">
        <v>53</v>
      </c>
      <c r="AH211" s="34">
        <f t="shared" si="110"/>
        <v>567.33524999999997</v>
      </c>
      <c r="AI211" s="28">
        <f t="shared" si="134"/>
        <v>567.33524999999997</v>
      </c>
      <c r="AJ211" s="29">
        <f t="shared" si="135"/>
        <v>690</v>
      </c>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c r="CD211" s="30"/>
      <c r="CE211" s="30"/>
      <c r="CF211" s="30"/>
      <c r="CG211" s="30"/>
      <c r="CH211" s="30"/>
      <c r="CI211" s="30"/>
      <c r="CJ211" s="30"/>
      <c r="CK211" s="6"/>
      <c r="CL211" s="6"/>
      <c r="CM211" s="6"/>
      <c r="CN211" s="6"/>
      <c r="CO211" s="6"/>
      <c r="CP211" s="6"/>
      <c r="CQ211" s="6"/>
      <c r="CR211" s="6"/>
      <c r="CS211" s="6"/>
      <c r="CT211" s="6"/>
      <c r="CU211" s="6"/>
      <c r="CV211" s="6"/>
    </row>
    <row r="212" spans="1:100" s="7" customFormat="1" x14ac:dyDescent="0.25">
      <c r="A212" s="113"/>
      <c r="B212" s="31">
        <v>10005</v>
      </c>
      <c r="C212" s="31">
        <v>10005</v>
      </c>
      <c r="D212" s="32" t="s">
        <v>259</v>
      </c>
      <c r="E212" s="32" t="s">
        <v>260</v>
      </c>
      <c r="F212" s="12">
        <v>1959</v>
      </c>
      <c r="G212" s="12">
        <f t="shared" si="119"/>
        <v>959.9100000000002</v>
      </c>
      <c r="H212" s="12">
        <f t="shared" si="120"/>
        <v>548.5200000000001</v>
      </c>
      <c r="I212" s="29">
        <f t="shared" si="121"/>
        <v>548.5200000000001</v>
      </c>
      <c r="J212" s="29">
        <f t="shared" si="116"/>
        <v>1273.3500000000001</v>
      </c>
      <c r="K212" s="29">
        <f t="shared" si="113"/>
        <v>575.94600000000014</v>
      </c>
      <c r="L212" s="29">
        <f t="shared" si="117"/>
        <v>1223.3955000000001</v>
      </c>
      <c r="M212" s="29">
        <f t="shared" si="111"/>
        <v>489.75</v>
      </c>
      <c r="N212" s="29">
        <f t="shared" si="122"/>
        <v>548.5200000000001</v>
      </c>
      <c r="O212" s="29">
        <f t="shared" si="123"/>
        <v>1223.3955000000001</v>
      </c>
      <c r="P212" s="29" t="e" cm="1">
        <f t="array" ref="P212">x</f>
        <v>#NAME?</v>
      </c>
      <c r="Q212" s="29">
        <f t="shared" si="112"/>
        <v>744.42</v>
      </c>
      <c r="R212" s="29" t="str">
        <f t="shared" si="124"/>
        <v>Medicaid APG</v>
      </c>
      <c r="S212" s="29">
        <f t="shared" si="125"/>
        <v>713.07600000000014</v>
      </c>
      <c r="T212" s="29">
        <f t="shared" si="118"/>
        <v>1469.25</v>
      </c>
      <c r="U212" s="29">
        <f t="shared" si="126"/>
        <v>548.5200000000001</v>
      </c>
      <c r="V212" s="29">
        <f t="shared" si="127"/>
        <v>548.5200000000001</v>
      </c>
      <c r="W212" s="29">
        <f t="shared" si="128"/>
        <v>509.34000000000003</v>
      </c>
      <c r="X212" s="33" t="s">
        <v>53</v>
      </c>
      <c r="Y212" s="33">
        <f t="shared" si="115"/>
        <v>548.5200000000001</v>
      </c>
      <c r="Z212" s="29">
        <f t="shared" si="136"/>
        <v>1469.25</v>
      </c>
      <c r="AA212" s="29">
        <f t="shared" si="129"/>
        <v>548.5200000000001</v>
      </c>
      <c r="AB212" s="33" t="str">
        <f t="shared" si="130"/>
        <v>Medicaid APG</v>
      </c>
      <c r="AC212" s="33">
        <f t="shared" si="131"/>
        <v>548.5200000000001</v>
      </c>
      <c r="AD212" s="33">
        <f t="shared" si="132"/>
        <v>1273.3500000000001</v>
      </c>
      <c r="AE212" s="29" t="s">
        <v>53</v>
      </c>
      <c r="AF212" s="27">
        <f t="shared" si="133"/>
        <v>548.5200000000001</v>
      </c>
      <c r="AG212" s="29" t="s">
        <v>53</v>
      </c>
      <c r="AH212" s="34">
        <f t="shared" si="110"/>
        <v>1610.738775</v>
      </c>
      <c r="AI212" s="28">
        <f t="shared" si="134"/>
        <v>1610.738775</v>
      </c>
      <c r="AJ212" s="29">
        <f t="shared" si="135"/>
        <v>1959</v>
      </c>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6"/>
      <c r="CL212" s="6"/>
      <c r="CM212" s="6"/>
      <c r="CN212" s="6"/>
      <c r="CO212" s="6"/>
      <c r="CP212" s="6"/>
      <c r="CQ212" s="6"/>
      <c r="CR212" s="6"/>
      <c r="CS212" s="6"/>
      <c r="CT212" s="6"/>
      <c r="CU212" s="6"/>
      <c r="CV212" s="6"/>
    </row>
    <row r="213" spans="1:100" s="7" customFormat="1" x14ac:dyDescent="0.25">
      <c r="A213" s="113"/>
      <c r="B213" s="31">
        <v>10006</v>
      </c>
      <c r="C213" s="31">
        <v>10006</v>
      </c>
      <c r="D213" s="32" t="s">
        <v>259</v>
      </c>
      <c r="E213" s="32" t="s">
        <v>261</v>
      </c>
      <c r="F213" s="12">
        <v>670</v>
      </c>
      <c r="G213" s="12">
        <f t="shared" si="119"/>
        <v>328.30000000000007</v>
      </c>
      <c r="H213" s="12">
        <f t="shared" si="120"/>
        <v>187.60000000000002</v>
      </c>
      <c r="I213" s="29">
        <f t="shared" si="121"/>
        <v>187.60000000000002</v>
      </c>
      <c r="J213" s="29">
        <f t="shared" si="116"/>
        <v>435.5</v>
      </c>
      <c r="K213" s="29">
        <f t="shared" si="113"/>
        <v>196.98000000000002</v>
      </c>
      <c r="L213" s="29">
        <f t="shared" si="117"/>
        <v>418.41500000000002</v>
      </c>
      <c r="M213" s="29">
        <f t="shared" si="111"/>
        <v>167.5</v>
      </c>
      <c r="N213" s="29">
        <f t="shared" si="122"/>
        <v>187.60000000000002</v>
      </c>
      <c r="O213" s="29">
        <f t="shared" si="123"/>
        <v>418.41500000000002</v>
      </c>
      <c r="P213" s="29" t="e">
        <f t="shared" si="114"/>
        <v>#VALUE!</v>
      </c>
      <c r="Q213" s="29">
        <f t="shared" si="112"/>
        <v>254.6</v>
      </c>
      <c r="R213" s="29" t="str">
        <f t="shared" si="124"/>
        <v>Medicaid APG</v>
      </c>
      <c r="S213" s="29">
        <f t="shared" si="125"/>
        <v>243.88000000000002</v>
      </c>
      <c r="T213" s="29">
        <f t="shared" si="118"/>
        <v>502.5</v>
      </c>
      <c r="U213" s="29">
        <f t="shared" si="126"/>
        <v>187.60000000000002</v>
      </c>
      <c r="V213" s="29">
        <f t="shared" si="127"/>
        <v>187.60000000000002</v>
      </c>
      <c r="W213" s="29">
        <f t="shared" si="128"/>
        <v>174.20000000000002</v>
      </c>
      <c r="X213" s="33" t="s">
        <v>53</v>
      </c>
      <c r="Y213" s="33">
        <f t="shared" si="115"/>
        <v>187.60000000000002</v>
      </c>
      <c r="Z213" s="29">
        <f t="shared" si="136"/>
        <v>502.5</v>
      </c>
      <c r="AA213" s="29">
        <f t="shared" si="129"/>
        <v>187.60000000000002</v>
      </c>
      <c r="AB213" s="33" t="str">
        <f t="shared" si="130"/>
        <v>Medicaid APG</v>
      </c>
      <c r="AC213" s="33">
        <f t="shared" si="131"/>
        <v>187.60000000000002</v>
      </c>
      <c r="AD213" s="33">
        <f t="shared" si="132"/>
        <v>435.5</v>
      </c>
      <c r="AE213" s="29" t="s">
        <v>53</v>
      </c>
      <c r="AF213" s="27">
        <f t="shared" si="133"/>
        <v>187.60000000000002</v>
      </c>
      <c r="AG213" s="29" t="s">
        <v>53</v>
      </c>
      <c r="AH213" s="34">
        <f t="shared" si="110"/>
        <v>550.89075000000003</v>
      </c>
      <c r="AI213" s="28">
        <f t="shared" si="134"/>
        <v>550.89075000000003</v>
      </c>
      <c r="AJ213" s="29">
        <f t="shared" si="135"/>
        <v>670</v>
      </c>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6"/>
      <c r="CL213" s="6"/>
      <c r="CM213" s="6"/>
      <c r="CN213" s="6"/>
      <c r="CO213" s="6"/>
      <c r="CP213" s="6"/>
      <c r="CQ213" s="6"/>
      <c r="CR213" s="6"/>
      <c r="CS213" s="6"/>
      <c r="CT213" s="6"/>
      <c r="CU213" s="6"/>
      <c r="CV213" s="6"/>
    </row>
    <row r="214" spans="1:100" s="7" customFormat="1" x14ac:dyDescent="0.25">
      <c r="A214" s="113"/>
      <c r="B214" s="31">
        <v>19083</v>
      </c>
      <c r="C214" s="31">
        <v>19083</v>
      </c>
      <c r="D214" s="32" t="s">
        <v>259</v>
      </c>
      <c r="E214" s="32" t="s">
        <v>262</v>
      </c>
      <c r="F214" s="12">
        <v>5012</v>
      </c>
      <c r="G214" s="12">
        <f t="shared" si="119"/>
        <v>2455.88</v>
      </c>
      <c r="H214" s="12">
        <f t="shared" si="120"/>
        <v>1403.3600000000001</v>
      </c>
      <c r="I214" s="29">
        <f t="shared" si="121"/>
        <v>1403.3600000000001</v>
      </c>
      <c r="J214" s="29">
        <f t="shared" si="116"/>
        <v>3257.8</v>
      </c>
      <c r="K214" s="29">
        <f t="shared" si="113"/>
        <v>1473.5280000000002</v>
      </c>
      <c r="L214" s="29">
        <f t="shared" si="117"/>
        <v>3129.9940000000001</v>
      </c>
      <c r="M214" s="29">
        <f t="shared" si="111"/>
        <v>1253</v>
      </c>
      <c r="N214" s="29">
        <f t="shared" si="122"/>
        <v>1403.3600000000001</v>
      </c>
      <c r="O214" s="29">
        <f t="shared" si="123"/>
        <v>3129.9940000000001</v>
      </c>
      <c r="P214" s="29" t="e">
        <f t="shared" si="114"/>
        <v>#VALUE!</v>
      </c>
      <c r="Q214" s="29">
        <f t="shared" si="112"/>
        <v>1904.56</v>
      </c>
      <c r="R214" s="29" t="str">
        <f t="shared" si="124"/>
        <v>Medicaid APG</v>
      </c>
      <c r="S214" s="29">
        <f t="shared" si="125"/>
        <v>1824.3680000000002</v>
      </c>
      <c r="T214" s="29">
        <f t="shared" si="118"/>
        <v>3759</v>
      </c>
      <c r="U214" s="29">
        <f t="shared" si="126"/>
        <v>1403.3600000000001</v>
      </c>
      <c r="V214" s="29">
        <f t="shared" si="127"/>
        <v>1403.3600000000001</v>
      </c>
      <c r="W214" s="29">
        <f t="shared" si="128"/>
        <v>1303.1200000000001</v>
      </c>
      <c r="X214" s="33" t="s">
        <v>53</v>
      </c>
      <c r="Y214" s="33">
        <f t="shared" si="115"/>
        <v>1403.3600000000001</v>
      </c>
      <c r="Z214" s="29">
        <f t="shared" si="136"/>
        <v>3759</v>
      </c>
      <c r="AA214" s="29">
        <f t="shared" si="129"/>
        <v>1403.3600000000001</v>
      </c>
      <c r="AB214" s="33" t="str">
        <f t="shared" si="130"/>
        <v>Medicaid APG</v>
      </c>
      <c r="AC214" s="33">
        <f t="shared" si="131"/>
        <v>1403.3600000000001</v>
      </c>
      <c r="AD214" s="33">
        <f t="shared" si="132"/>
        <v>3257.8</v>
      </c>
      <c r="AE214" s="29" t="s">
        <v>53</v>
      </c>
      <c r="AF214" s="27">
        <f t="shared" si="133"/>
        <v>1403.3600000000001</v>
      </c>
      <c r="AG214" s="29" t="s">
        <v>53</v>
      </c>
      <c r="AH214" s="34">
        <f t="shared" si="110"/>
        <v>4120.9916999999996</v>
      </c>
      <c r="AI214" s="28">
        <f t="shared" si="134"/>
        <v>4120.9916999999996</v>
      </c>
      <c r="AJ214" s="29">
        <f t="shared" si="135"/>
        <v>5012</v>
      </c>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6"/>
      <c r="CL214" s="6"/>
      <c r="CM214" s="6"/>
      <c r="CN214" s="6"/>
      <c r="CO214" s="6"/>
      <c r="CP214" s="6"/>
      <c r="CQ214" s="6"/>
      <c r="CR214" s="6"/>
      <c r="CS214" s="6"/>
      <c r="CT214" s="6"/>
      <c r="CU214" s="6"/>
      <c r="CV214" s="6"/>
    </row>
    <row r="215" spans="1:100" s="7" customFormat="1" x14ac:dyDescent="0.25">
      <c r="A215" s="113"/>
      <c r="B215" s="31">
        <v>19084</v>
      </c>
      <c r="C215" s="31">
        <v>19084</v>
      </c>
      <c r="D215" s="32" t="s">
        <v>259</v>
      </c>
      <c r="E215" s="32" t="s">
        <v>263</v>
      </c>
      <c r="F215" s="12">
        <v>315</v>
      </c>
      <c r="G215" s="12">
        <f t="shared" si="119"/>
        <v>154.35</v>
      </c>
      <c r="H215" s="12">
        <f t="shared" si="120"/>
        <v>88.2</v>
      </c>
      <c r="I215" s="29">
        <f t="shared" si="121"/>
        <v>88.2</v>
      </c>
      <c r="J215" s="29">
        <f t="shared" si="116"/>
        <v>204.75</v>
      </c>
      <c r="K215" s="29">
        <f t="shared" si="113"/>
        <v>92.610000000000014</v>
      </c>
      <c r="L215" s="29">
        <f t="shared" si="117"/>
        <v>196.71750000000003</v>
      </c>
      <c r="M215" s="29">
        <f t="shared" si="111"/>
        <v>78.75</v>
      </c>
      <c r="N215" s="29">
        <f t="shared" si="122"/>
        <v>88.2</v>
      </c>
      <c r="O215" s="29">
        <f t="shared" si="123"/>
        <v>196.71750000000003</v>
      </c>
      <c r="P215" s="29" t="e">
        <f t="shared" si="114"/>
        <v>#VALUE!</v>
      </c>
      <c r="Q215" s="29">
        <f t="shared" si="112"/>
        <v>119.7</v>
      </c>
      <c r="R215" s="29" t="str">
        <f t="shared" si="124"/>
        <v>Medicaid APG</v>
      </c>
      <c r="S215" s="29">
        <f t="shared" si="125"/>
        <v>114.66000000000001</v>
      </c>
      <c r="T215" s="29">
        <f t="shared" si="118"/>
        <v>236.25</v>
      </c>
      <c r="U215" s="29">
        <f t="shared" si="126"/>
        <v>88.2</v>
      </c>
      <c r="V215" s="29">
        <f t="shared" si="127"/>
        <v>88.2</v>
      </c>
      <c r="W215" s="29">
        <f t="shared" si="128"/>
        <v>81.900000000000006</v>
      </c>
      <c r="X215" s="33" t="s">
        <v>53</v>
      </c>
      <c r="Y215" s="33">
        <f t="shared" si="115"/>
        <v>88.2</v>
      </c>
      <c r="Z215" s="29">
        <f t="shared" si="136"/>
        <v>236.25</v>
      </c>
      <c r="AA215" s="29">
        <f t="shared" si="129"/>
        <v>88.2</v>
      </c>
      <c r="AB215" s="33" t="str">
        <f t="shared" si="130"/>
        <v>Medicaid APG</v>
      </c>
      <c r="AC215" s="33">
        <f t="shared" si="131"/>
        <v>88.2</v>
      </c>
      <c r="AD215" s="33">
        <f t="shared" si="132"/>
        <v>204.75</v>
      </c>
      <c r="AE215" s="29" t="s">
        <v>53</v>
      </c>
      <c r="AF215" s="27">
        <f t="shared" si="133"/>
        <v>88.2</v>
      </c>
      <c r="AG215" s="29" t="s">
        <v>53</v>
      </c>
      <c r="AH215" s="34">
        <f t="shared" si="110"/>
        <v>259.00087500000001</v>
      </c>
      <c r="AI215" s="28">
        <f t="shared" si="134"/>
        <v>259.00087500000001</v>
      </c>
      <c r="AJ215" s="29">
        <f t="shared" si="135"/>
        <v>315</v>
      </c>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6"/>
      <c r="CL215" s="6"/>
      <c r="CM215" s="6"/>
      <c r="CN215" s="6"/>
      <c r="CO215" s="6"/>
      <c r="CP215" s="6"/>
      <c r="CQ215" s="6"/>
      <c r="CR215" s="6"/>
      <c r="CS215" s="6"/>
      <c r="CT215" s="6"/>
      <c r="CU215" s="6"/>
      <c r="CV215" s="6"/>
    </row>
    <row r="216" spans="1:100" s="7" customFormat="1" x14ac:dyDescent="0.25">
      <c r="A216" s="113"/>
      <c r="B216" s="31">
        <v>19285</v>
      </c>
      <c r="C216" s="31">
        <v>19285</v>
      </c>
      <c r="D216" s="32" t="s">
        <v>259</v>
      </c>
      <c r="E216" s="32" t="s">
        <v>264</v>
      </c>
      <c r="F216" s="12">
        <v>479</v>
      </c>
      <c r="G216" s="12">
        <f t="shared" si="119"/>
        <v>234.71</v>
      </c>
      <c r="H216" s="12">
        <f t="shared" si="120"/>
        <v>134.12</v>
      </c>
      <c r="I216" s="29">
        <f t="shared" si="121"/>
        <v>134.12</v>
      </c>
      <c r="J216" s="29">
        <f t="shared" si="116"/>
        <v>311.35000000000002</v>
      </c>
      <c r="K216" s="29">
        <f t="shared" si="113"/>
        <v>140.82600000000002</v>
      </c>
      <c r="L216" s="29">
        <f t="shared" si="117"/>
        <v>299.13550000000004</v>
      </c>
      <c r="M216" s="29">
        <f t="shared" si="111"/>
        <v>119.75</v>
      </c>
      <c r="N216" s="29">
        <f t="shared" si="122"/>
        <v>134.12</v>
      </c>
      <c r="O216" s="29">
        <f t="shared" si="123"/>
        <v>299.13550000000004</v>
      </c>
      <c r="P216" s="29" t="e">
        <f t="shared" si="114"/>
        <v>#VALUE!</v>
      </c>
      <c r="Q216" s="29">
        <f t="shared" si="112"/>
        <v>182.02</v>
      </c>
      <c r="R216" s="29" t="str">
        <f t="shared" si="124"/>
        <v>Medicaid APG</v>
      </c>
      <c r="S216" s="29">
        <f t="shared" si="125"/>
        <v>174.35600000000002</v>
      </c>
      <c r="T216" s="29">
        <f t="shared" si="118"/>
        <v>359.25</v>
      </c>
      <c r="U216" s="29">
        <f t="shared" si="126"/>
        <v>134.12</v>
      </c>
      <c r="V216" s="29">
        <f t="shared" si="127"/>
        <v>134.12</v>
      </c>
      <c r="W216" s="29">
        <f t="shared" si="128"/>
        <v>124.54</v>
      </c>
      <c r="X216" s="33" t="s">
        <v>53</v>
      </c>
      <c r="Y216" s="33">
        <f t="shared" si="115"/>
        <v>134.12</v>
      </c>
      <c r="Z216" s="29">
        <f t="shared" si="136"/>
        <v>359.25</v>
      </c>
      <c r="AA216" s="29">
        <f t="shared" si="129"/>
        <v>134.12</v>
      </c>
      <c r="AB216" s="33" t="str">
        <f t="shared" si="130"/>
        <v>Medicaid APG</v>
      </c>
      <c r="AC216" s="33">
        <f t="shared" si="131"/>
        <v>134.12</v>
      </c>
      <c r="AD216" s="33">
        <f t="shared" si="132"/>
        <v>311.35000000000002</v>
      </c>
      <c r="AE216" s="29" t="s">
        <v>53</v>
      </c>
      <c r="AF216" s="27">
        <f t="shared" si="133"/>
        <v>134.12</v>
      </c>
      <c r="AG216" s="29" t="s">
        <v>53</v>
      </c>
      <c r="AH216" s="34">
        <f t="shared" si="110"/>
        <v>393.845775</v>
      </c>
      <c r="AI216" s="28">
        <f t="shared" si="134"/>
        <v>393.845775</v>
      </c>
      <c r="AJ216" s="29">
        <f t="shared" si="135"/>
        <v>479</v>
      </c>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6"/>
      <c r="CL216" s="6"/>
      <c r="CM216" s="6"/>
      <c r="CN216" s="6"/>
      <c r="CO216" s="6"/>
      <c r="CP216" s="6"/>
      <c r="CQ216" s="6"/>
      <c r="CR216" s="6"/>
      <c r="CS216" s="6"/>
      <c r="CT216" s="6"/>
      <c r="CU216" s="6"/>
      <c r="CV216" s="6"/>
    </row>
    <row r="217" spans="1:100" s="7" customFormat="1" x14ac:dyDescent="0.25">
      <c r="A217" s="113"/>
      <c r="B217" s="31">
        <v>76700</v>
      </c>
      <c r="C217" s="31">
        <v>76700</v>
      </c>
      <c r="D217" s="32" t="s">
        <v>259</v>
      </c>
      <c r="E217" s="32" t="s">
        <v>265</v>
      </c>
      <c r="F217" s="12">
        <v>971</v>
      </c>
      <c r="G217" s="12">
        <f t="shared" si="119"/>
        <v>475.79000000000008</v>
      </c>
      <c r="H217" s="12">
        <f t="shared" si="120"/>
        <v>271.88000000000005</v>
      </c>
      <c r="I217" s="29">
        <f t="shared" si="121"/>
        <v>271.88000000000005</v>
      </c>
      <c r="J217" s="29">
        <f t="shared" si="116"/>
        <v>631.15</v>
      </c>
      <c r="K217" s="29">
        <f t="shared" si="113"/>
        <v>285.47400000000005</v>
      </c>
      <c r="L217" s="29">
        <f t="shared" si="117"/>
        <v>606.3895</v>
      </c>
      <c r="M217" s="29">
        <f t="shared" si="111"/>
        <v>242.75</v>
      </c>
      <c r="N217" s="29">
        <f t="shared" si="122"/>
        <v>271.88000000000005</v>
      </c>
      <c r="O217" s="29">
        <f t="shared" si="123"/>
        <v>606.3895</v>
      </c>
      <c r="P217" s="29">
        <f t="shared" si="114"/>
        <v>63.63</v>
      </c>
      <c r="Q217" s="29">
        <f t="shared" si="112"/>
        <v>368.98</v>
      </c>
      <c r="R217" s="29">
        <f t="shared" si="124"/>
        <v>60.6</v>
      </c>
      <c r="S217" s="29">
        <f t="shared" si="125"/>
        <v>353.44400000000007</v>
      </c>
      <c r="T217" s="29">
        <f t="shared" si="118"/>
        <v>728.25</v>
      </c>
      <c r="U217" s="29">
        <f t="shared" si="126"/>
        <v>271.88000000000005</v>
      </c>
      <c r="V217" s="29">
        <f t="shared" si="127"/>
        <v>271.88000000000005</v>
      </c>
      <c r="W217" s="29">
        <f t="shared" si="128"/>
        <v>252.46</v>
      </c>
      <c r="X217" s="29">
        <v>60.6</v>
      </c>
      <c r="Y217" s="33">
        <f t="shared" si="115"/>
        <v>271.88000000000005</v>
      </c>
      <c r="Z217" s="29">
        <f t="shared" si="136"/>
        <v>728.25</v>
      </c>
      <c r="AA217" s="29">
        <f t="shared" si="129"/>
        <v>271.88000000000005</v>
      </c>
      <c r="AB217" s="33">
        <f t="shared" si="130"/>
        <v>60.6</v>
      </c>
      <c r="AC217" s="33">
        <f t="shared" si="131"/>
        <v>271.88000000000005</v>
      </c>
      <c r="AD217" s="33">
        <f t="shared" si="132"/>
        <v>631.15</v>
      </c>
      <c r="AE217" s="29" t="s">
        <v>53</v>
      </c>
      <c r="AF217" s="27">
        <f t="shared" si="133"/>
        <v>271.88000000000005</v>
      </c>
      <c r="AG217" s="29" t="s">
        <v>53</v>
      </c>
      <c r="AH217" s="34">
        <f t="shared" si="110"/>
        <v>798.38047500000005</v>
      </c>
      <c r="AI217" s="28">
        <f t="shared" si="134"/>
        <v>798.38047500000005</v>
      </c>
      <c r="AJ217" s="29">
        <f t="shared" si="135"/>
        <v>971</v>
      </c>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6"/>
      <c r="CL217" s="6"/>
      <c r="CM217" s="6"/>
      <c r="CN217" s="6"/>
      <c r="CO217" s="6"/>
      <c r="CP217" s="6"/>
      <c r="CQ217" s="6"/>
      <c r="CR217" s="6"/>
      <c r="CS217" s="6"/>
      <c r="CT217" s="6"/>
      <c r="CU217" s="6"/>
      <c r="CV217" s="6"/>
    </row>
    <row r="218" spans="1:100" s="7" customFormat="1" x14ac:dyDescent="0.25">
      <c r="A218" s="113"/>
      <c r="B218" s="31">
        <v>76805</v>
      </c>
      <c r="C218" s="31">
        <v>76805</v>
      </c>
      <c r="D218" s="32" t="s">
        <v>259</v>
      </c>
      <c r="E218" s="32" t="s">
        <v>266</v>
      </c>
      <c r="F218" s="12">
        <v>939</v>
      </c>
      <c r="G218" s="12">
        <f t="shared" si="119"/>
        <v>460.11</v>
      </c>
      <c r="H218" s="12">
        <f t="shared" si="120"/>
        <v>262.92</v>
      </c>
      <c r="I218" s="29">
        <f t="shared" si="121"/>
        <v>262.92</v>
      </c>
      <c r="J218" s="29">
        <f t="shared" si="116"/>
        <v>610.35</v>
      </c>
      <c r="K218" s="29">
        <f t="shared" si="113"/>
        <v>276.06600000000003</v>
      </c>
      <c r="L218" s="29">
        <f t="shared" si="117"/>
        <v>586.40550000000007</v>
      </c>
      <c r="M218" s="29">
        <f t="shared" si="111"/>
        <v>234.75</v>
      </c>
      <c r="N218" s="29">
        <f t="shared" si="122"/>
        <v>262.92</v>
      </c>
      <c r="O218" s="29">
        <f t="shared" si="123"/>
        <v>586.40550000000007</v>
      </c>
      <c r="P218" s="29">
        <f t="shared" si="114"/>
        <v>58.327500000000001</v>
      </c>
      <c r="Q218" s="29">
        <f t="shared" si="112"/>
        <v>356.82</v>
      </c>
      <c r="R218" s="29">
        <f t="shared" si="124"/>
        <v>55.55</v>
      </c>
      <c r="S218" s="29">
        <f t="shared" si="125"/>
        <v>341.79600000000005</v>
      </c>
      <c r="T218" s="29">
        <f t="shared" si="118"/>
        <v>704.25</v>
      </c>
      <c r="U218" s="29">
        <f t="shared" si="126"/>
        <v>262.92</v>
      </c>
      <c r="V218" s="29">
        <f t="shared" si="127"/>
        <v>262.92</v>
      </c>
      <c r="W218" s="29">
        <f t="shared" si="128"/>
        <v>244.14000000000001</v>
      </c>
      <c r="X218" s="29">
        <v>55.55</v>
      </c>
      <c r="Y218" s="33">
        <f t="shared" si="115"/>
        <v>262.92</v>
      </c>
      <c r="Z218" s="29">
        <f t="shared" si="136"/>
        <v>704.25</v>
      </c>
      <c r="AA218" s="29">
        <f t="shared" si="129"/>
        <v>262.92</v>
      </c>
      <c r="AB218" s="33">
        <f t="shared" si="130"/>
        <v>55.55</v>
      </c>
      <c r="AC218" s="33">
        <f t="shared" si="131"/>
        <v>262.92</v>
      </c>
      <c r="AD218" s="33">
        <f t="shared" si="132"/>
        <v>610.35</v>
      </c>
      <c r="AE218" s="29" t="s">
        <v>53</v>
      </c>
      <c r="AF218" s="27">
        <f t="shared" si="133"/>
        <v>262.92</v>
      </c>
      <c r="AG218" s="29" t="s">
        <v>53</v>
      </c>
      <c r="AH218" s="34">
        <f t="shared" si="110"/>
        <v>772.06927500000006</v>
      </c>
      <c r="AI218" s="28">
        <f t="shared" si="134"/>
        <v>772.06927500000006</v>
      </c>
      <c r="AJ218" s="29">
        <f t="shared" si="135"/>
        <v>939</v>
      </c>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6"/>
      <c r="CL218" s="6"/>
      <c r="CM218" s="6"/>
      <c r="CN218" s="6"/>
      <c r="CO218" s="6"/>
      <c r="CP218" s="6"/>
      <c r="CQ218" s="6"/>
      <c r="CR218" s="6"/>
      <c r="CS218" s="6"/>
      <c r="CT218" s="6"/>
      <c r="CU218" s="6"/>
      <c r="CV218" s="6"/>
    </row>
    <row r="219" spans="1:100" s="7" customFormat="1" x14ac:dyDescent="0.25">
      <c r="A219" s="113"/>
      <c r="B219" s="31">
        <v>76830</v>
      </c>
      <c r="C219" s="31">
        <v>76830</v>
      </c>
      <c r="D219" s="32" t="s">
        <v>259</v>
      </c>
      <c r="E219" s="32" t="s">
        <v>267</v>
      </c>
      <c r="F219" s="12">
        <v>873</v>
      </c>
      <c r="G219" s="12">
        <f t="shared" si="119"/>
        <v>427.77000000000004</v>
      </c>
      <c r="H219" s="12">
        <f t="shared" si="120"/>
        <v>244.44000000000003</v>
      </c>
      <c r="I219" s="29">
        <f t="shared" si="121"/>
        <v>244.44000000000003</v>
      </c>
      <c r="J219" s="29">
        <f t="shared" si="116"/>
        <v>567.45000000000005</v>
      </c>
      <c r="K219" s="29">
        <f t="shared" si="113"/>
        <v>256.66200000000003</v>
      </c>
      <c r="L219" s="29">
        <f t="shared" si="117"/>
        <v>545.18850000000009</v>
      </c>
      <c r="M219" s="29">
        <f t="shared" si="111"/>
        <v>218.25</v>
      </c>
      <c r="N219" s="29">
        <f t="shared" si="122"/>
        <v>244.44000000000003</v>
      </c>
      <c r="O219" s="29">
        <f t="shared" si="123"/>
        <v>545.18850000000009</v>
      </c>
      <c r="P219" s="29">
        <f t="shared" si="114"/>
        <v>63.63</v>
      </c>
      <c r="Q219" s="29">
        <f t="shared" si="112"/>
        <v>331.74</v>
      </c>
      <c r="R219" s="29">
        <f t="shared" si="124"/>
        <v>60.6</v>
      </c>
      <c r="S219" s="29">
        <f t="shared" si="125"/>
        <v>317.77200000000005</v>
      </c>
      <c r="T219" s="29">
        <f t="shared" si="118"/>
        <v>654.75</v>
      </c>
      <c r="U219" s="29">
        <f t="shared" si="126"/>
        <v>244.44000000000003</v>
      </c>
      <c r="V219" s="29">
        <f t="shared" si="127"/>
        <v>244.44000000000003</v>
      </c>
      <c r="W219" s="29">
        <f t="shared" si="128"/>
        <v>226.98000000000002</v>
      </c>
      <c r="X219" s="29">
        <v>60.6</v>
      </c>
      <c r="Y219" s="33">
        <f t="shared" si="115"/>
        <v>244.44000000000003</v>
      </c>
      <c r="Z219" s="29">
        <f t="shared" si="136"/>
        <v>654.75</v>
      </c>
      <c r="AA219" s="29">
        <f t="shared" si="129"/>
        <v>244.44000000000003</v>
      </c>
      <c r="AB219" s="33">
        <f t="shared" si="130"/>
        <v>60.6</v>
      </c>
      <c r="AC219" s="33">
        <f t="shared" si="131"/>
        <v>244.44000000000003</v>
      </c>
      <c r="AD219" s="33">
        <f t="shared" si="132"/>
        <v>567.45000000000005</v>
      </c>
      <c r="AE219" s="29" t="s">
        <v>53</v>
      </c>
      <c r="AF219" s="27">
        <f t="shared" si="133"/>
        <v>244.44000000000003</v>
      </c>
      <c r="AG219" s="29" t="s">
        <v>53</v>
      </c>
      <c r="AH219" s="34">
        <f t="shared" si="110"/>
        <v>717.80242499999997</v>
      </c>
      <c r="AI219" s="28">
        <f t="shared" si="134"/>
        <v>717.80242499999997</v>
      </c>
      <c r="AJ219" s="29">
        <f t="shared" si="135"/>
        <v>873</v>
      </c>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6"/>
      <c r="CL219" s="6"/>
      <c r="CM219" s="6"/>
      <c r="CN219" s="6"/>
      <c r="CO219" s="6"/>
      <c r="CP219" s="6"/>
      <c r="CQ219" s="6"/>
      <c r="CR219" s="6"/>
      <c r="CS219" s="6"/>
      <c r="CT219" s="6"/>
      <c r="CU219" s="6"/>
      <c r="CV219" s="6"/>
    </row>
    <row r="220" spans="1:100" s="7" customFormat="1" x14ac:dyDescent="0.25">
      <c r="A220" s="106" t="s">
        <v>268</v>
      </c>
      <c r="B220" s="31">
        <v>93000</v>
      </c>
      <c r="C220" s="31">
        <v>93000</v>
      </c>
      <c r="D220" s="26" t="s">
        <v>269</v>
      </c>
      <c r="E220" s="32" t="s">
        <v>270</v>
      </c>
      <c r="F220" s="12">
        <v>263</v>
      </c>
      <c r="G220" s="12">
        <f t="shared" si="119"/>
        <v>128.87</v>
      </c>
      <c r="H220" s="12">
        <f t="shared" si="120"/>
        <v>73.64</v>
      </c>
      <c r="I220" s="29">
        <f t="shared" si="121"/>
        <v>73.64</v>
      </c>
      <c r="J220" s="29">
        <f t="shared" ref="J220:J231" si="137">F220*0.65</f>
        <v>170.95000000000002</v>
      </c>
      <c r="K220" s="29">
        <f t="shared" si="113"/>
        <v>77.322000000000003</v>
      </c>
      <c r="L220" s="29">
        <f t="shared" ref="L220:L231" si="138">F220*0.6245</f>
        <v>164.24350000000001</v>
      </c>
      <c r="M220" s="29">
        <f t="shared" si="111"/>
        <v>65.75</v>
      </c>
      <c r="N220" s="29">
        <f t="shared" si="122"/>
        <v>73.64</v>
      </c>
      <c r="O220" s="29">
        <f t="shared" si="123"/>
        <v>164.24350000000001</v>
      </c>
      <c r="P220" s="29">
        <f t="shared" si="114"/>
        <v>15.75</v>
      </c>
      <c r="Q220" s="29">
        <f t="shared" ref="Q220:Q257" si="139">Y220</f>
        <v>73.64</v>
      </c>
      <c r="R220" s="29">
        <f t="shared" si="124"/>
        <v>15</v>
      </c>
      <c r="S220" s="29">
        <f>F220*0.7</f>
        <v>184.1</v>
      </c>
      <c r="T220" s="29">
        <f t="shared" ref="T220:T231" si="140">F220*0.75</f>
        <v>197.25</v>
      </c>
      <c r="U220" s="29">
        <f t="shared" si="126"/>
        <v>73.64</v>
      </c>
      <c r="V220" s="29">
        <f t="shared" si="127"/>
        <v>73.64</v>
      </c>
      <c r="W220" s="29">
        <f t="shared" si="128"/>
        <v>68.38</v>
      </c>
      <c r="X220" s="29">
        <v>15</v>
      </c>
      <c r="Y220" s="33">
        <f t="shared" si="115"/>
        <v>73.64</v>
      </c>
      <c r="Z220" s="29">
        <f t="shared" ref="Z220:Z231" si="141">F220*0.75</f>
        <v>197.25</v>
      </c>
      <c r="AA220" s="29">
        <f t="shared" si="129"/>
        <v>73.64</v>
      </c>
      <c r="AB220" s="33">
        <f t="shared" si="130"/>
        <v>15</v>
      </c>
      <c r="AC220" s="33">
        <f t="shared" si="131"/>
        <v>73.64</v>
      </c>
      <c r="AD220" s="33">
        <f t="shared" si="132"/>
        <v>170.95000000000002</v>
      </c>
      <c r="AE220" s="29" t="s">
        <v>53</v>
      </c>
      <c r="AF220" s="27">
        <f t="shared" si="133"/>
        <v>73.64</v>
      </c>
      <c r="AG220" s="29" t="s">
        <v>53</v>
      </c>
      <c r="AH220" s="34">
        <f t="shared" ref="AH220:AH231" si="142">((F220*0.75)*0.0963)+(F220*0.75)</f>
        <v>216.24517499999999</v>
      </c>
      <c r="AI220" s="28">
        <f t="shared" si="134"/>
        <v>216.24517499999999</v>
      </c>
      <c r="AJ220" s="29">
        <f t="shared" si="135"/>
        <v>263</v>
      </c>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30"/>
      <c r="CB220" s="30"/>
      <c r="CC220" s="30"/>
      <c r="CD220" s="30"/>
      <c r="CE220" s="30"/>
      <c r="CF220" s="30"/>
      <c r="CG220" s="30"/>
      <c r="CH220" s="30"/>
      <c r="CI220" s="30"/>
      <c r="CJ220" s="30"/>
      <c r="CK220" s="6"/>
      <c r="CL220" s="6"/>
      <c r="CM220" s="6"/>
      <c r="CN220" s="6"/>
      <c r="CO220" s="6"/>
      <c r="CP220" s="6"/>
      <c r="CQ220" s="6"/>
      <c r="CR220" s="6"/>
      <c r="CS220" s="6"/>
      <c r="CT220" s="6"/>
      <c r="CU220" s="6"/>
      <c r="CV220" s="6"/>
    </row>
    <row r="221" spans="1:100" s="7" customFormat="1" x14ac:dyDescent="0.25">
      <c r="A221" s="106"/>
      <c r="B221" s="31">
        <v>93015</v>
      </c>
      <c r="C221" s="31">
        <v>93015</v>
      </c>
      <c r="D221" s="26" t="s">
        <v>269</v>
      </c>
      <c r="E221" s="32" t="s">
        <v>271</v>
      </c>
      <c r="F221" s="12">
        <v>1172</v>
      </c>
      <c r="G221" s="12">
        <f t="shared" si="119"/>
        <v>574.28000000000009</v>
      </c>
      <c r="H221" s="12">
        <f t="shared" si="120"/>
        <v>328.16</v>
      </c>
      <c r="I221" s="29">
        <f t="shared" si="121"/>
        <v>328.16</v>
      </c>
      <c r="J221" s="29">
        <f t="shared" si="137"/>
        <v>761.80000000000007</v>
      </c>
      <c r="K221" s="29">
        <f t="shared" si="113"/>
        <v>344.56800000000004</v>
      </c>
      <c r="L221" s="29">
        <f t="shared" si="138"/>
        <v>731.9140000000001</v>
      </c>
      <c r="M221" s="29">
        <f t="shared" si="111"/>
        <v>293</v>
      </c>
      <c r="N221" s="29">
        <f t="shared" si="122"/>
        <v>328.16</v>
      </c>
      <c r="O221" s="29">
        <f t="shared" si="123"/>
        <v>731.9140000000001</v>
      </c>
      <c r="P221" s="29">
        <f t="shared" si="114"/>
        <v>63.63</v>
      </c>
      <c r="Q221" s="29">
        <f t="shared" si="139"/>
        <v>328.16</v>
      </c>
      <c r="R221" s="29">
        <f t="shared" si="124"/>
        <v>60.6</v>
      </c>
      <c r="S221" s="29">
        <f t="shared" ref="S221:S290" si="143">F221*0.7</f>
        <v>820.4</v>
      </c>
      <c r="T221" s="29">
        <f t="shared" si="140"/>
        <v>879</v>
      </c>
      <c r="U221" s="29">
        <f t="shared" si="126"/>
        <v>328.16</v>
      </c>
      <c r="V221" s="29">
        <f t="shared" si="127"/>
        <v>328.16</v>
      </c>
      <c r="W221" s="29">
        <f t="shared" si="128"/>
        <v>304.72000000000003</v>
      </c>
      <c r="X221" s="29">
        <v>60.6</v>
      </c>
      <c r="Y221" s="33">
        <f t="shared" si="115"/>
        <v>328.16</v>
      </c>
      <c r="Z221" s="29">
        <f t="shared" si="141"/>
        <v>879</v>
      </c>
      <c r="AA221" s="29">
        <f t="shared" si="129"/>
        <v>328.16</v>
      </c>
      <c r="AB221" s="33">
        <f t="shared" si="130"/>
        <v>60.6</v>
      </c>
      <c r="AC221" s="33">
        <f t="shared" si="131"/>
        <v>328.16</v>
      </c>
      <c r="AD221" s="33">
        <f t="shared" si="132"/>
        <v>761.80000000000007</v>
      </c>
      <c r="AE221" s="29" t="s">
        <v>53</v>
      </c>
      <c r="AF221" s="27">
        <f t="shared" si="133"/>
        <v>328.16</v>
      </c>
      <c r="AG221" s="29" t="s">
        <v>53</v>
      </c>
      <c r="AH221" s="34">
        <f t="shared" si="142"/>
        <v>963.64769999999999</v>
      </c>
      <c r="AI221" s="28">
        <f t="shared" si="134"/>
        <v>963.64769999999999</v>
      </c>
      <c r="AJ221" s="29">
        <f t="shared" si="135"/>
        <v>1172</v>
      </c>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6"/>
      <c r="CL221" s="6"/>
      <c r="CM221" s="6"/>
      <c r="CN221" s="6"/>
      <c r="CO221" s="6"/>
      <c r="CP221" s="6"/>
      <c r="CQ221" s="6"/>
      <c r="CR221" s="6"/>
      <c r="CS221" s="6"/>
      <c r="CT221" s="6"/>
      <c r="CU221" s="6"/>
      <c r="CV221" s="6"/>
    </row>
    <row r="222" spans="1:100" s="7" customFormat="1" x14ac:dyDescent="0.25">
      <c r="A222" s="106"/>
      <c r="B222" s="31">
        <v>93025</v>
      </c>
      <c r="C222" s="31">
        <v>93025</v>
      </c>
      <c r="D222" s="26" t="s">
        <v>269</v>
      </c>
      <c r="E222" s="32" t="s">
        <v>272</v>
      </c>
      <c r="F222" s="12">
        <v>1070</v>
      </c>
      <c r="G222" s="12">
        <f t="shared" si="119"/>
        <v>524.30000000000007</v>
      </c>
      <c r="H222" s="12">
        <f t="shared" si="120"/>
        <v>299.60000000000002</v>
      </c>
      <c r="I222" s="29">
        <f t="shared" si="121"/>
        <v>299.60000000000002</v>
      </c>
      <c r="J222" s="29">
        <f t="shared" si="137"/>
        <v>695.5</v>
      </c>
      <c r="K222" s="29">
        <f t="shared" si="113"/>
        <v>314.58000000000004</v>
      </c>
      <c r="L222" s="29">
        <f t="shared" si="138"/>
        <v>668.21500000000003</v>
      </c>
      <c r="M222" s="29">
        <f t="shared" si="111"/>
        <v>267.5</v>
      </c>
      <c r="N222" s="29">
        <f t="shared" si="122"/>
        <v>299.60000000000002</v>
      </c>
      <c r="O222" s="29">
        <f t="shared" si="123"/>
        <v>668.21500000000003</v>
      </c>
      <c r="P222" s="29">
        <f t="shared" si="114"/>
        <v>82.719000000000008</v>
      </c>
      <c r="Q222" s="29">
        <f t="shared" si="139"/>
        <v>299.60000000000002</v>
      </c>
      <c r="R222" s="29">
        <f t="shared" si="124"/>
        <v>78.78</v>
      </c>
      <c r="S222" s="29">
        <f t="shared" si="143"/>
        <v>749</v>
      </c>
      <c r="T222" s="29">
        <f t="shared" si="140"/>
        <v>802.5</v>
      </c>
      <c r="U222" s="29">
        <f t="shared" si="126"/>
        <v>299.60000000000002</v>
      </c>
      <c r="V222" s="29">
        <f t="shared" si="127"/>
        <v>299.60000000000002</v>
      </c>
      <c r="W222" s="29">
        <f t="shared" si="128"/>
        <v>278.2</v>
      </c>
      <c r="X222" s="29">
        <v>78.78</v>
      </c>
      <c r="Y222" s="33">
        <f t="shared" si="115"/>
        <v>299.60000000000002</v>
      </c>
      <c r="Z222" s="29">
        <f t="shared" si="141"/>
        <v>802.5</v>
      </c>
      <c r="AA222" s="29">
        <f t="shared" si="129"/>
        <v>299.60000000000002</v>
      </c>
      <c r="AB222" s="33">
        <f t="shared" si="130"/>
        <v>78.78</v>
      </c>
      <c r="AC222" s="33">
        <f t="shared" si="131"/>
        <v>299.60000000000002</v>
      </c>
      <c r="AD222" s="33">
        <f t="shared" si="132"/>
        <v>695.5</v>
      </c>
      <c r="AE222" s="29" t="s">
        <v>53</v>
      </c>
      <c r="AF222" s="27">
        <f t="shared" si="133"/>
        <v>299.60000000000002</v>
      </c>
      <c r="AG222" s="29" t="s">
        <v>53</v>
      </c>
      <c r="AH222" s="34">
        <f t="shared" si="142"/>
        <v>879.78075000000001</v>
      </c>
      <c r="AI222" s="28">
        <f t="shared" si="134"/>
        <v>879.78075000000001</v>
      </c>
      <c r="AJ222" s="29">
        <f t="shared" si="135"/>
        <v>1070</v>
      </c>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c r="CD222" s="30"/>
      <c r="CE222" s="30"/>
      <c r="CF222" s="30"/>
      <c r="CG222" s="30"/>
      <c r="CH222" s="30"/>
      <c r="CI222" s="30"/>
      <c r="CJ222" s="30"/>
      <c r="CK222" s="6"/>
      <c r="CL222" s="6"/>
      <c r="CM222" s="6"/>
      <c r="CN222" s="6"/>
      <c r="CO222" s="6"/>
      <c r="CP222" s="6"/>
      <c r="CQ222" s="6"/>
      <c r="CR222" s="6"/>
      <c r="CS222" s="6"/>
      <c r="CT222" s="6"/>
      <c r="CU222" s="6"/>
      <c r="CV222" s="6"/>
    </row>
    <row r="223" spans="1:100" s="7" customFormat="1" x14ac:dyDescent="0.25">
      <c r="A223" s="106"/>
      <c r="B223" s="31">
        <v>93035</v>
      </c>
      <c r="C223" s="31">
        <v>93035</v>
      </c>
      <c r="D223" s="26" t="s">
        <v>269</v>
      </c>
      <c r="E223" s="32" t="s">
        <v>273</v>
      </c>
      <c r="F223" s="12">
        <v>388</v>
      </c>
      <c r="G223" s="12">
        <f t="shared" si="119"/>
        <v>190.12000000000003</v>
      </c>
      <c r="H223" s="12">
        <f t="shared" si="120"/>
        <v>108.64000000000001</v>
      </c>
      <c r="I223" s="29">
        <f t="shared" si="121"/>
        <v>108.64000000000001</v>
      </c>
      <c r="J223" s="29">
        <f t="shared" si="137"/>
        <v>252.20000000000002</v>
      </c>
      <c r="K223" s="29">
        <f t="shared" si="113"/>
        <v>114.07200000000002</v>
      </c>
      <c r="L223" s="29">
        <f t="shared" si="138"/>
        <v>242.30600000000001</v>
      </c>
      <c r="M223" s="29">
        <f t="shared" si="111"/>
        <v>97</v>
      </c>
      <c r="N223" s="29">
        <f t="shared" si="122"/>
        <v>108.64000000000001</v>
      </c>
      <c r="O223" s="29">
        <f t="shared" si="123"/>
        <v>242.30600000000001</v>
      </c>
      <c r="P223" s="29" t="str">
        <f t="shared" ref="P223:P257" si="144">X223</f>
        <v>Medicaid APG</v>
      </c>
      <c r="Q223" s="29">
        <f t="shared" si="139"/>
        <v>108.64000000000001</v>
      </c>
      <c r="R223" s="29" t="str">
        <f t="shared" si="124"/>
        <v>Medicaid APG</v>
      </c>
      <c r="S223" s="29">
        <f t="shared" si="143"/>
        <v>271.59999999999997</v>
      </c>
      <c r="T223" s="29">
        <f t="shared" si="140"/>
        <v>291</v>
      </c>
      <c r="U223" s="29">
        <f t="shared" si="126"/>
        <v>108.64000000000001</v>
      </c>
      <c r="V223" s="29">
        <f t="shared" si="127"/>
        <v>108.64000000000001</v>
      </c>
      <c r="W223" s="29">
        <f t="shared" si="128"/>
        <v>100.88000000000001</v>
      </c>
      <c r="X223" s="29" t="s">
        <v>53</v>
      </c>
      <c r="Y223" s="33">
        <f t="shared" si="115"/>
        <v>108.64000000000001</v>
      </c>
      <c r="Z223" s="29">
        <f t="shared" si="141"/>
        <v>291</v>
      </c>
      <c r="AA223" s="29">
        <f t="shared" si="129"/>
        <v>108.64000000000001</v>
      </c>
      <c r="AB223" s="33" t="str">
        <f t="shared" si="130"/>
        <v>Medicaid APG</v>
      </c>
      <c r="AC223" s="33">
        <f t="shared" si="131"/>
        <v>108.64000000000001</v>
      </c>
      <c r="AD223" s="33">
        <f t="shared" si="132"/>
        <v>252.20000000000002</v>
      </c>
      <c r="AE223" s="29" t="s">
        <v>53</v>
      </c>
      <c r="AF223" s="27">
        <f t="shared" si="133"/>
        <v>108.64000000000001</v>
      </c>
      <c r="AG223" s="29" t="s">
        <v>53</v>
      </c>
      <c r="AH223" s="34">
        <f t="shared" si="142"/>
        <v>319.02330000000001</v>
      </c>
      <c r="AI223" s="28">
        <f t="shared" si="134"/>
        <v>319.02330000000001</v>
      </c>
      <c r="AJ223" s="29">
        <f t="shared" si="135"/>
        <v>388</v>
      </c>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6"/>
      <c r="CL223" s="6"/>
      <c r="CM223" s="6"/>
      <c r="CN223" s="6"/>
      <c r="CO223" s="6"/>
      <c r="CP223" s="6"/>
      <c r="CQ223" s="6"/>
      <c r="CR223" s="6"/>
      <c r="CS223" s="6"/>
      <c r="CT223" s="6"/>
      <c r="CU223" s="6"/>
      <c r="CV223" s="6"/>
    </row>
    <row r="224" spans="1:100" s="7" customFormat="1" x14ac:dyDescent="0.25">
      <c r="A224" s="106"/>
      <c r="B224" s="31">
        <v>93224</v>
      </c>
      <c r="C224" s="31">
        <v>93224</v>
      </c>
      <c r="D224" s="26" t="s">
        <v>269</v>
      </c>
      <c r="E224" s="32" t="s">
        <v>274</v>
      </c>
      <c r="F224" s="12">
        <v>857</v>
      </c>
      <c r="G224" s="12">
        <f t="shared" si="119"/>
        <v>419.93000000000006</v>
      </c>
      <c r="H224" s="12">
        <f t="shared" si="120"/>
        <v>239.96000000000004</v>
      </c>
      <c r="I224" s="29">
        <f t="shared" si="121"/>
        <v>239.96000000000004</v>
      </c>
      <c r="J224" s="29">
        <f t="shared" si="137"/>
        <v>557.05000000000007</v>
      </c>
      <c r="K224" s="29">
        <f t="shared" si="113"/>
        <v>251.95800000000006</v>
      </c>
      <c r="L224" s="29">
        <f t="shared" si="138"/>
        <v>535.19650000000001</v>
      </c>
      <c r="M224" s="29">
        <f t="shared" si="111"/>
        <v>214.25</v>
      </c>
      <c r="N224" s="29">
        <f t="shared" si="122"/>
        <v>239.96000000000004</v>
      </c>
      <c r="O224" s="29">
        <f t="shared" si="123"/>
        <v>535.19650000000001</v>
      </c>
      <c r="P224" s="29">
        <f>X224*1.05</f>
        <v>63.63</v>
      </c>
      <c r="Q224" s="29">
        <f t="shared" si="139"/>
        <v>239.96000000000004</v>
      </c>
      <c r="R224" s="29">
        <f t="shared" si="124"/>
        <v>60.6</v>
      </c>
      <c r="S224" s="29">
        <f t="shared" si="143"/>
        <v>599.9</v>
      </c>
      <c r="T224" s="29">
        <f t="shared" si="140"/>
        <v>642.75</v>
      </c>
      <c r="U224" s="29">
        <f t="shared" si="126"/>
        <v>239.96000000000004</v>
      </c>
      <c r="V224" s="29">
        <f t="shared" si="127"/>
        <v>239.96000000000004</v>
      </c>
      <c r="W224" s="29">
        <f t="shared" si="128"/>
        <v>222.82000000000002</v>
      </c>
      <c r="X224" s="29">
        <v>60.6</v>
      </c>
      <c r="Y224" s="33">
        <f t="shared" si="115"/>
        <v>239.96000000000004</v>
      </c>
      <c r="Z224" s="29">
        <f t="shared" si="141"/>
        <v>642.75</v>
      </c>
      <c r="AA224" s="29">
        <f t="shared" si="129"/>
        <v>239.96000000000004</v>
      </c>
      <c r="AB224" s="33">
        <f t="shared" si="130"/>
        <v>60.6</v>
      </c>
      <c r="AC224" s="33">
        <f t="shared" si="131"/>
        <v>239.96000000000004</v>
      </c>
      <c r="AD224" s="33">
        <f t="shared" si="132"/>
        <v>557.05000000000007</v>
      </c>
      <c r="AE224" s="29" t="s">
        <v>53</v>
      </c>
      <c r="AF224" s="27">
        <f t="shared" si="133"/>
        <v>239.96000000000004</v>
      </c>
      <c r="AG224" s="29" t="s">
        <v>53</v>
      </c>
      <c r="AH224" s="34">
        <f t="shared" si="142"/>
        <v>704.64682500000004</v>
      </c>
      <c r="AI224" s="28">
        <f t="shared" si="134"/>
        <v>704.64682500000004</v>
      </c>
      <c r="AJ224" s="29">
        <f t="shared" si="135"/>
        <v>857</v>
      </c>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30"/>
      <c r="CB224" s="30"/>
      <c r="CC224" s="30"/>
      <c r="CD224" s="30"/>
      <c r="CE224" s="30"/>
      <c r="CF224" s="30"/>
      <c r="CG224" s="30"/>
      <c r="CH224" s="30"/>
      <c r="CI224" s="30"/>
      <c r="CJ224" s="30"/>
      <c r="CK224" s="6"/>
      <c r="CL224" s="6"/>
      <c r="CM224" s="6"/>
      <c r="CN224" s="6"/>
      <c r="CO224" s="6"/>
      <c r="CP224" s="6"/>
      <c r="CQ224" s="6"/>
      <c r="CR224" s="6"/>
      <c r="CS224" s="6"/>
      <c r="CT224" s="6"/>
      <c r="CU224" s="6"/>
      <c r="CV224" s="6"/>
    </row>
    <row r="225" spans="1:100" s="7" customFormat="1" x14ac:dyDescent="0.25">
      <c r="A225" s="106"/>
      <c r="B225" s="31">
        <v>4426</v>
      </c>
      <c r="C225" s="31">
        <v>94640</v>
      </c>
      <c r="D225" s="26" t="s">
        <v>275</v>
      </c>
      <c r="E225" s="32" t="s">
        <v>276</v>
      </c>
      <c r="F225" s="12">
        <v>291</v>
      </c>
      <c r="G225" s="12">
        <f t="shared" si="119"/>
        <v>142.59</v>
      </c>
      <c r="H225" s="12">
        <f t="shared" si="120"/>
        <v>81.48</v>
      </c>
      <c r="I225" s="29">
        <f t="shared" si="121"/>
        <v>81.48</v>
      </c>
      <c r="J225" s="29">
        <f t="shared" si="137"/>
        <v>189.15</v>
      </c>
      <c r="K225" s="29">
        <f t="shared" si="113"/>
        <v>85.554000000000002</v>
      </c>
      <c r="L225" s="29">
        <f t="shared" si="138"/>
        <v>181.72950000000003</v>
      </c>
      <c r="M225" s="29">
        <f t="shared" si="111"/>
        <v>72.75</v>
      </c>
      <c r="N225" s="29">
        <f t="shared" si="122"/>
        <v>81.48</v>
      </c>
      <c r="O225" s="29">
        <f t="shared" si="123"/>
        <v>181.72950000000003</v>
      </c>
      <c r="P225" s="29">
        <f t="shared" ref="P225:P226" si="145">X225*1.05</f>
        <v>3.1814999999999998</v>
      </c>
      <c r="Q225" s="29">
        <f t="shared" si="139"/>
        <v>81.48</v>
      </c>
      <c r="R225" s="29">
        <f t="shared" si="124"/>
        <v>3.03</v>
      </c>
      <c r="S225" s="29">
        <f t="shared" si="143"/>
        <v>203.7</v>
      </c>
      <c r="T225" s="29">
        <f t="shared" si="140"/>
        <v>218.25</v>
      </c>
      <c r="U225" s="29">
        <f t="shared" si="126"/>
        <v>81.48</v>
      </c>
      <c r="V225" s="29">
        <f t="shared" si="127"/>
        <v>81.48</v>
      </c>
      <c r="W225" s="29">
        <f t="shared" si="128"/>
        <v>75.66</v>
      </c>
      <c r="X225" s="29">
        <v>3.03</v>
      </c>
      <c r="Y225" s="33">
        <f t="shared" si="115"/>
        <v>81.48</v>
      </c>
      <c r="Z225" s="29">
        <f t="shared" si="141"/>
        <v>218.25</v>
      </c>
      <c r="AA225" s="29">
        <f t="shared" si="129"/>
        <v>81.48</v>
      </c>
      <c r="AB225" s="33">
        <f t="shared" si="130"/>
        <v>3.03</v>
      </c>
      <c r="AC225" s="33">
        <f t="shared" si="131"/>
        <v>81.48</v>
      </c>
      <c r="AD225" s="33">
        <f t="shared" si="132"/>
        <v>189.15</v>
      </c>
      <c r="AE225" s="29" t="s">
        <v>53</v>
      </c>
      <c r="AF225" s="27">
        <f t="shared" si="133"/>
        <v>81.48</v>
      </c>
      <c r="AG225" s="29" t="s">
        <v>53</v>
      </c>
      <c r="AH225" s="34">
        <f t="shared" si="142"/>
        <v>239.26747499999999</v>
      </c>
      <c r="AI225" s="28">
        <f t="shared" si="134"/>
        <v>239.26747499999999</v>
      </c>
      <c r="AJ225" s="29">
        <f t="shared" si="135"/>
        <v>291</v>
      </c>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6"/>
      <c r="CL225" s="6"/>
      <c r="CM225" s="6"/>
      <c r="CN225" s="6"/>
      <c r="CO225" s="6"/>
      <c r="CP225" s="6"/>
      <c r="CQ225" s="6"/>
      <c r="CR225" s="6"/>
      <c r="CS225" s="6"/>
      <c r="CT225" s="6"/>
      <c r="CU225" s="6"/>
      <c r="CV225" s="6"/>
    </row>
    <row r="226" spans="1:100" s="7" customFormat="1" x14ac:dyDescent="0.25">
      <c r="A226" s="106"/>
      <c r="B226" s="31">
        <v>4428</v>
      </c>
      <c r="C226" s="31">
        <v>94640</v>
      </c>
      <c r="D226" s="26" t="s">
        <v>275</v>
      </c>
      <c r="E226" s="32" t="s">
        <v>277</v>
      </c>
      <c r="F226" s="12">
        <v>291</v>
      </c>
      <c r="G226" s="12">
        <f t="shared" si="119"/>
        <v>142.59</v>
      </c>
      <c r="H226" s="12">
        <f t="shared" si="120"/>
        <v>81.48</v>
      </c>
      <c r="I226" s="29">
        <f t="shared" si="121"/>
        <v>81.48</v>
      </c>
      <c r="J226" s="29">
        <f t="shared" si="137"/>
        <v>189.15</v>
      </c>
      <c r="K226" s="29">
        <f t="shared" si="113"/>
        <v>85.554000000000002</v>
      </c>
      <c r="L226" s="29">
        <f t="shared" si="138"/>
        <v>181.72950000000003</v>
      </c>
      <c r="M226" s="29">
        <f t="shared" si="111"/>
        <v>72.75</v>
      </c>
      <c r="N226" s="29">
        <f t="shared" si="122"/>
        <v>81.48</v>
      </c>
      <c r="O226" s="29">
        <f t="shared" si="123"/>
        <v>181.72950000000003</v>
      </c>
      <c r="P226" s="29">
        <f t="shared" si="145"/>
        <v>3.1814999999999998</v>
      </c>
      <c r="Q226" s="29">
        <f t="shared" si="139"/>
        <v>81.48</v>
      </c>
      <c r="R226" s="29">
        <f t="shared" si="124"/>
        <v>3.03</v>
      </c>
      <c r="S226" s="29">
        <f t="shared" si="143"/>
        <v>203.7</v>
      </c>
      <c r="T226" s="29">
        <f t="shared" si="140"/>
        <v>218.25</v>
      </c>
      <c r="U226" s="29">
        <f t="shared" si="126"/>
        <v>81.48</v>
      </c>
      <c r="V226" s="29">
        <f t="shared" si="127"/>
        <v>81.48</v>
      </c>
      <c r="W226" s="29">
        <f t="shared" si="128"/>
        <v>75.66</v>
      </c>
      <c r="X226" s="29">
        <v>3.03</v>
      </c>
      <c r="Y226" s="33">
        <f t="shared" si="115"/>
        <v>81.48</v>
      </c>
      <c r="Z226" s="29">
        <f t="shared" si="141"/>
        <v>218.25</v>
      </c>
      <c r="AA226" s="29">
        <f t="shared" si="129"/>
        <v>81.48</v>
      </c>
      <c r="AB226" s="33">
        <f t="shared" si="130"/>
        <v>3.03</v>
      </c>
      <c r="AC226" s="33">
        <f t="shared" si="131"/>
        <v>81.48</v>
      </c>
      <c r="AD226" s="33">
        <f t="shared" si="132"/>
        <v>189.15</v>
      </c>
      <c r="AE226" s="29" t="s">
        <v>53</v>
      </c>
      <c r="AF226" s="27">
        <f t="shared" si="133"/>
        <v>81.48</v>
      </c>
      <c r="AG226" s="29" t="s">
        <v>53</v>
      </c>
      <c r="AH226" s="34">
        <f t="shared" si="142"/>
        <v>239.26747499999999</v>
      </c>
      <c r="AI226" s="28">
        <f t="shared" si="134"/>
        <v>239.26747499999999</v>
      </c>
      <c r="AJ226" s="29">
        <f t="shared" si="135"/>
        <v>291</v>
      </c>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6"/>
      <c r="CL226" s="6"/>
      <c r="CM226" s="6"/>
      <c r="CN226" s="6"/>
      <c r="CO226" s="6"/>
      <c r="CP226" s="6"/>
      <c r="CQ226" s="6"/>
      <c r="CR226" s="6"/>
      <c r="CS226" s="6"/>
      <c r="CT226" s="6"/>
      <c r="CU226" s="6"/>
      <c r="CV226" s="6"/>
    </row>
    <row r="227" spans="1:100" s="7" customFormat="1" x14ac:dyDescent="0.25">
      <c r="A227" s="106"/>
      <c r="B227" s="31">
        <v>4434</v>
      </c>
      <c r="C227" s="31">
        <v>94760</v>
      </c>
      <c r="D227" s="26" t="s">
        <v>275</v>
      </c>
      <c r="E227" s="32" t="s">
        <v>278</v>
      </c>
      <c r="F227" s="12">
        <v>1160</v>
      </c>
      <c r="G227" s="12">
        <f t="shared" si="119"/>
        <v>568.4</v>
      </c>
      <c r="H227" s="12">
        <f t="shared" si="120"/>
        <v>324.8</v>
      </c>
      <c r="I227" s="29">
        <f t="shared" si="121"/>
        <v>324.8</v>
      </c>
      <c r="J227" s="29">
        <f t="shared" si="137"/>
        <v>754</v>
      </c>
      <c r="K227" s="29">
        <f t="shared" si="113"/>
        <v>341.04</v>
      </c>
      <c r="L227" s="29">
        <f t="shared" si="138"/>
        <v>724.42000000000007</v>
      </c>
      <c r="M227" s="29">
        <f t="shared" si="111"/>
        <v>290</v>
      </c>
      <c r="N227" s="29">
        <f t="shared" si="122"/>
        <v>324.8</v>
      </c>
      <c r="O227" s="29">
        <f t="shared" si="123"/>
        <v>724.42000000000007</v>
      </c>
      <c r="P227" s="29" t="str">
        <f t="shared" si="144"/>
        <v>Medicaid APG</v>
      </c>
      <c r="Q227" s="29">
        <f t="shared" si="139"/>
        <v>324.8</v>
      </c>
      <c r="R227" s="29" t="str">
        <f t="shared" si="124"/>
        <v>Medicaid APG</v>
      </c>
      <c r="S227" s="29">
        <f t="shared" si="143"/>
        <v>812</v>
      </c>
      <c r="T227" s="29">
        <f t="shared" si="140"/>
        <v>870</v>
      </c>
      <c r="U227" s="29">
        <f t="shared" si="126"/>
        <v>324.8</v>
      </c>
      <c r="V227" s="29">
        <f t="shared" si="127"/>
        <v>324.8</v>
      </c>
      <c r="W227" s="29">
        <f t="shared" si="128"/>
        <v>301.60000000000002</v>
      </c>
      <c r="X227" s="29" t="s">
        <v>53</v>
      </c>
      <c r="Y227" s="33">
        <f t="shared" si="115"/>
        <v>324.8</v>
      </c>
      <c r="Z227" s="29">
        <f t="shared" si="141"/>
        <v>870</v>
      </c>
      <c r="AA227" s="29">
        <f t="shared" si="129"/>
        <v>324.8</v>
      </c>
      <c r="AB227" s="33" t="str">
        <f t="shared" si="130"/>
        <v>Medicaid APG</v>
      </c>
      <c r="AC227" s="33">
        <f t="shared" si="131"/>
        <v>324.8</v>
      </c>
      <c r="AD227" s="33">
        <f t="shared" si="132"/>
        <v>754</v>
      </c>
      <c r="AE227" s="29" t="s">
        <v>53</v>
      </c>
      <c r="AF227" s="27">
        <f t="shared" si="133"/>
        <v>324.8</v>
      </c>
      <c r="AG227" s="29" t="s">
        <v>53</v>
      </c>
      <c r="AH227" s="34">
        <f t="shared" si="142"/>
        <v>953.78099999999995</v>
      </c>
      <c r="AI227" s="28">
        <f t="shared" si="134"/>
        <v>953.78099999999995</v>
      </c>
      <c r="AJ227" s="29">
        <f t="shared" si="135"/>
        <v>1160</v>
      </c>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6"/>
      <c r="CL227" s="6"/>
      <c r="CM227" s="6"/>
      <c r="CN227" s="6"/>
      <c r="CO227" s="6"/>
      <c r="CP227" s="6"/>
      <c r="CQ227" s="6"/>
      <c r="CR227" s="6"/>
      <c r="CS227" s="6"/>
      <c r="CT227" s="6"/>
      <c r="CU227" s="6"/>
      <c r="CV227" s="6"/>
    </row>
    <row r="228" spans="1:100" s="7" customFormat="1" x14ac:dyDescent="0.25">
      <c r="A228" s="106"/>
      <c r="B228" s="31">
        <v>4464</v>
      </c>
      <c r="C228" s="31">
        <v>94150</v>
      </c>
      <c r="D228" s="26" t="s">
        <v>275</v>
      </c>
      <c r="E228" s="32" t="s">
        <v>279</v>
      </c>
      <c r="F228" s="12">
        <v>250</v>
      </c>
      <c r="G228" s="12">
        <f t="shared" si="119"/>
        <v>122.5</v>
      </c>
      <c r="H228" s="12">
        <f t="shared" si="120"/>
        <v>70</v>
      </c>
      <c r="I228" s="29">
        <f t="shared" si="121"/>
        <v>70</v>
      </c>
      <c r="J228" s="29">
        <f t="shared" si="137"/>
        <v>162.5</v>
      </c>
      <c r="K228" s="29">
        <f t="shared" si="113"/>
        <v>73.5</v>
      </c>
      <c r="L228" s="29">
        <f t="shared" si="138"/>
        <v>156.125</v>
      </c>
      <c r="M228" s="29">
        <f t="shared" si="111"/>
        <v>62.5</v>
      </c>
      <c r="N228" s="29">
        <f t="shared" si="122"/>
        <v>70</v>
      </c>
      <c r="O228" s="29">
        <f t="shared" si="123"/>
        <v>156.125</v>
      </c>
      <c r="P228" s="29">
        <f>X228*1.05</f>
        <v>3.1814999999999998</v>
      </c>
      <c r="Q228" s="29">
        <f t="shared" si="139"/>
        <v>70</v>
      </c>
      <c r="R228" s="29">
        <f t="shared" si="124"/>
        <v>3.03</v>
      </c>
      <c r="S228" s="29">
        <f t="shared" si="143"/>
        <v>175</v>
      </c>
      <c r="T228" s="29">
        <f t="shared" si="140"/>
        <v>187.5</v>
      </c>
      <c r="U228" s="29">
        <f t="shared" si="126"/>
        <v>70</v>
      </c>
      <c r="V228" s="29">
        <f t="shared" si="127"/>
        <v>70</v>
      </c>
      <c r="W228" s="29">
        <f t="shared" si="128"/>
        <v>65</v>
      </c>
      <c r="X228" s="29">
        <v>3.03</v>
      </c>
      <c r="Y228" s="33">
        <f t="shared" si="115"/>
        <v>70</v>
      </c>
      <c r="Z228" s="29">
        <f t="shared" si="141"/>
        <v>187.5</v>
      </c>
      <c r="AA228" s="29">
        <f t="shared" si="129"/>
        <v>70</v>
      </c>
      <c r="AB228" s="33">
        <f t="shared" si="130"/>
        <v>3.03</v>
      </c>
      <c r="AC228" s="33">
        <f t="shared" si="131"/>
        <v>70</v>
      </c>
      <c r="AD228" s="33">
        <f t="shared" si="132"/>
        <v>162.5</v>
      </c>
      <c r="AE228" s="29" t="s">
        <v>53</v>
      </c>
      <c r="AF228" s="27">
        <f t="shared" si="133"/>
        <v>70</v>
      </c>
      <c r="AG228" s="29" t="s">
        <v>53</v>
      </c>
      <c r="AH228" s="34">
        <f t="shared" si="142"/>
        <v>205.55625000000001</v>
      </c>
      <c r="AI228" s="28">
        <f t="shared" si="134"/>
        <v>205.55625000000001</v>
      </c>
      <c r="AJ228" s="29">
        <f t="shared" si="135"/>
        <v>250</v>
      </c>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6"/>
      <c r="CL228" s="6"/>
      <c r="CM228" s="6"/>
      <c r="CN228" s="6"/>
      <c r="CO228" s="6"/>
      <c r="CP228" s="6"/>
      <c r="CQ228" s="6"/>
      <c r="CR228" s="6"/>
      <c r="CS228" s="6"/>
      <c r="CT228" s="6"/>
      <c r="CU228" s="6"/>
      <c r="CV228" s="6"/>
    </row>
    <row r="229" spans="1:100" s="7" customFormat="1" x14ac:dyDescent="0.25">
      <c r="A229" s="106"/>
      <c r="B229" s="31">
        <v>4476</v>
      </c>
      <c r="C229" s="31">
        <v>94010</v>
      </c>
      <c r="D229" s="26" t="s">
        <v>275</v>
      </c>
      <c r="E229" s="32" t="s">
        <v>280</v>
      </c>
      <c r="F229" s="12">
        <v>331</v>
      </c>
      <c r="G229" s="12">
        <f t="shared" si="119"/>
        <v>162.19</v>
      </c>
      <c r="H229" s="12">
        <f t="shared" si="120"/>
        <v>92.68</v>
      </c>
      <c r="I229" s="29">
        <f t="shared" si="121"/>
        <v>92.68</v>
      </c>
      <c r="J229" s="29">
        <f t="shared" si="137"/>
        <v>215.15</v>
      </c>
      <c r="K229" s="29">
        <f t="shared" si="113"/>
        <v>97.314000000000007</v>
      </c>
      <c r="L229" s="29">
        <f t="shared" si="138"/>
        <v>206.70950000000002</v>
      </c>
      <c r="M229" s="29">
        <f t="shared" si="111"/>
        <v>82.75</v>
      </c>
      <c r="N229" s="29">
        <f t="shared" si="122"/>
        <v>92.68</v>
      </c>
      <c r="O229" s="29">
        <f t="shared" si="123"/>
        <v>206.70950000000002</v>
      </c>
      <c r="P229" s="29">
        <f t="shared" ref="P229:P234" si="146">X229*1.05</f>
        <v>15.907500000000001</v>
      </c>
      <c r="Q229" s="29">
        <f t="shared" si="139"/>
        <v>92.68</v>
      </c>
      <c r="R229" s="29">
        <f t="shared" si="124"/>
        <v>15.15</v>
      </c>
      <c r="S229" s="29">
        <f t="shared" si="143"/>
        <v>231.7</v>
      </c>
      <c r="T229" s="29">
        <f t="shared" si="140"/>
        <v>248.25</v>
      </c>
      <c r="U229" s="29">
        <f t="shared" si="126"/>
        <v>92.68</v>
      </c>
      <c r="V229" s="29">
        <f t="shared" si="127"/>
        <v>92.68</v>
      </c>
      <c r="W229" s="29">
        <f t="shared" si="128"/>
        <v>86.06</v>
      </c>
      <c r="X229" s="29">
        <v>15.15</v>
      </c>
      <c r="Y229" s="33">
        <f t="shared" si="115"/>
        <v>92.68</v>
      </c>
      <c r="Z229" s="29">
        <f t="shared" si="141"/>
        <v>248.25</v>
      </c>
      <c r="AA229" s="29">
        <f t="shared" si="129"/>
        <v>92.68</v>
      </c>
      <c r="AB229" s="33">
        <f t="shared" si="130"/>
        <v>15.15</v>
      </c>
      <c r="AC229" s="33">
        <f t="shared" si="131"/>
        <v>92.68</v>
      </c>
      <c r="AD229" s="33">
        <f t="shared" si="132"/>
        <v>215.15</v>
      </c>
      <c r="AE229" s="29" t="s">
        <v>53</v>
      </c>
      <c r="AF229" s="27">
        <f t="shared" si="133"/>
        <v>92.68</v>
      </c>
      <c r="AG229" s="29" t="s">
        <v>53</v>
      </c>
      <c r="AH229" s="34">
        <f t="shared" si="142"/>
        <v>272.156475</v>
      </c>
      <c r="AI229" s="28">
        <f t="shared" si="134"/>
        <v>272.156475</v>
      </c>
      <c r="AJ229" s="29">
        <f t="shared" si="135"/>
        <v>331</v>
      </c>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6"/>
      <c r="CL229" s="6"/>
      <c r="CM229" s="6"/>
      <c r="CN229" s="6"/>
      <c r="CO229" s="6"/>
      <c r="CP229" s="6"/>
      <c r="CQ229" s="6"/>
      <c r="CR229" s="6"/>
      <c r="CS229" s="6"/>
      <c r="CT229" s="6"/>
      <c r="CU229" s="6"/>
      <c r="CV229" s="6"/>
    </row>
    <row r="230" spans="1:100" s="7" customFormat="1" x14ac:dyDescent="0.25">
      <c r="A230" s="106"/>
      <c r="B230" s="31">
        <v>4483</v>
      </c>
      <c r="C230" s="31">
        <v>94660</v>
      </c>
      <c r="D230" s="26" t="s">
        <v>275</v>
      </c>
      <c r="E230" s="32" t="s">
        <v>281</v>
      </c>
      <c r="F230" s="12">
        <v>348</v>
      </c>
      <c r="G230" s="12">
        <f t="shared" si="119"/>
        <v>170.52</v>
      </c>
      <c r="H230" s="12">
        <f t="shared" si="120"/>
        <v>97.440000000000012</v>
      </c>
      <c r="I230" s="29">
        <f t="shared" si="121"/>
        <v>97.440000000000012</v>
      </c>
      <c r="J230" s="29">
        <f t="shared" si="137"/>
        <v>226.20000000000002</v>
      </c>
      <c r="K230" s="29">
        <f t="shared" si="113"/>
        <v>102.31200000000001</v>
      </c>
      <c r="L230" s="29">
        <f t="shared" si="138"/>
        <v>217.32600000000002</v>
      </c>
      <c r="M230" s="29">
        <f t="shared" si="111"/>
        <v>87</v>
      </c>
      <c r="N230" s="29">
        <f t="shared" si="122"/>
        <v>97.440000000000012</v>
      </c>
      <c r="O230" s="29">
        <f t="shared" si="123"/>
        <v>217.32600000000002</v>
      </c>
      <c r="P230" s="23" t="s">
        <v>53</v>
      </c>
      <c r="Q230" s="29">
        <f t="shared" si="139"/>
        <v>97.440000000000012</v>
      </c>
      <c r="R230" s="29" t="str">
        <f t="shared" si="124"/>
        <v>Medicaid APG</v>
      </c>
      <c r="S230" s="29">
        <f t="shared" si="143"/>
        <v>243.6</v>
      </c>
      <c r="T230" s="29">
        <f t="shared" si="140"/>
        <v>261</v>
      </c>
      <c r="U230" s="29">
        <f t="shared" si="126"/>
        <v>97.440000000000012</v>
      </c>
      <c r="V230" s="29">
        <f t="shared" si="127"/>
        <v>97.440000000000012</v>
      </c>
      <c r="W230" s="29">
        <f t="shared" si="128"/>
        <v>90.48</v>
      </c>
      <c r="X230" s="29" t="s">
        <v>53</v>
      </c>
      <c r="Y230" s="33">
        <f t="shared" si="115"/>
        <v>97.440000000000012</v>
      </c>
      <c r="Z230" s="29">
        <f t="shared" si="141"/>
        <v>261</v>
      </c>
      <c r="AA230" s="29">
        <f t="shared" si="129"/>
        <v>97.440000000000012</v>
      </c>
      <c r="AB230" s="33" t="str">
        <f t="shared" si="130"/>
        <v>Medicaid APG</v>
      </c>
      <c r="AC230" s="33">
        <f t="shared" si="131"/>
        <v>97.440000000000012</v>
      </c>
      <c r="AD230" s="33">
        <f t="shared" si="132"/>
        <v>226.20000000000002</v>
      </c>
      <c r="AE230" s="29" t="s">
        <v>53</v>
      </c>
      <c r="AF230" s="27">
        <f t="shared" si="133"/>
        <v>97.440000000000012</v>
      </c>
      <c r="AG230" s="29" t="s">
        <v>53</v>
      </c>
      <c r="AH230" s="34">
        <f t="shared" si="142"/>
        <v>286.1343</v>
      </c>
      <c r="AI230" s="28">
        <f t="shared" si="134"/>
        <v>286.1343</v>
      </c>
      <c r="AJ230" s="29">
        <f t="shared" si="135"/>
        <v>348</v>
      </c>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6"/>
      <c r="CL230" s="6"/>
      <c r="CM230" s="6"/>
      <c r="CN230" s="6"/>
      <c r="CO230" s="6"/>
      <c r="CP230" s="6"/>
      <c r="CQ230" s="6"/>
      <c r="CR230" s="6"/>
      <c r="CS230" s="6"/>
      <c r="CT230" s="6"/>
      <c r="CU230" s="6"/>
      <c r="CV230" s="6"/>
    </row>
    <row r="231" spans="1:100" s="7" customFormat="1" x14ac:dyDescent="0.25">
      <c r="A231" s="106"/>
      <c r="B231" s="31">
        <v>4511</v>
      </c>
      <c r="C231" s="31">
        <v>94070</v>
      </c>
      <c r="D231" s="26" t="s">
        <v>275</v>
      </c>
      <c r="E231" s="32" t="s">
        <v>282</v>
      </c>
      <c r="F231" s="12">
        <v>407</v>
      </c>
      <c r="G231" s="12">
        <f t="shared" si="119"/>
        <v>199.43</v>
      </c>
      <c r="H231" s="12">
        <f t="shared" si="120"/>
        <v>113.96000000000001</v>
      </c>
      <c r="I231" s="29">
        <f t="shared" si="121"/>
        <v>113.96000000000001</v>
      </c>
      <c r="J231" s="29">
        <f t="shared" si="137"/>
        <v>264.55</v>
      </c>
      <c r="K231" s="29">
        <f t="shared" si="113"/>
        <v>119.65800000000002</v>
      </c>
      <c r="L231" s="29">
        <f t="shared" si="138"/>
        <v>254.17150000000001</v>
      </c>
      <c r="M231" s="29">
        <f t="shared" si="111"/>
        <v>101.75</v>
      </c>
      <c r="N231" s="29">
        <f t="shared" si="122"/>
        <v>113.96000000000001</v>
      </c>
      <c r="O231" s="29">
        <f t="shared" si="123"/>
        <v>254.17150000000001</v>
      </c>
      <c r="P231" s="29">
        <f t="shared" si="146"/>
        <v>26.512500000000003</v>
      </c>
      <c r="Q231" s="29">
        <f t="shared" si="139"/>
        <v>113.96000000000001</v>
      </c>
      <c r="R231" s="29">
        <f t="shared" si="124"/>
        <v>25.25</v>
      </c>
      <c r="S231" s="29">
        <f t="shared" si="143"/>
        <v>284.89999999999998</v>
      </c>
      <c r="T231" s="29">
        <f t="shared" si="140"/>
        <v>305.25</v>
      </c>
      <c r="U231" s="29">
        <f t="shared" si="126"/>
        <v>113.96000000000001</v>
      </c>
      <c r="V231" s="29">
        <f t="shared" si="127"/>
        <v>113.96000000000001</v>
      </c>
      <c r="W231" s="29">
        <f t="shared" si="128"/>
        <v>105.82000000000001</v>
      </c>
      <c r="X231" s="29">
        <v>25.25</v>
      </c>
      <c r="Y231" s="33">
        <f t="shared" si="115"/>
        <v>113.96000000000001</v>
      </c>
      <c r="Z231" s="29">
        <f t="shared" si="141"/>
        <v>305.25</v>
      </c>
      <c r="AA231" s="29">
        <f t="shared" si="129"/>
        <v>113.96000000000001</v>
      </c>
      <c r="AB231" s="33">
        <f t="shared" si="130"/>
        <v>25.25</v>
      </c>
      <c r="AC231" s="33">
        <f t="shared" si="131"/>
        <v>113.96000000000001</v>
      </c>
      <c r="AD231" s="33">
        <f t="shared" si="132"/>
        <v>264.55</v>
      </c>
      <c r="AE231" s="29" t="s">
        <v>53</v>
      </c>
      <c r="AF231" s="27">
        <f t="shared" si="133"/>
        <v>113.96000000000001</v>
      </c>
      <c r="AG231" s="29" t="s">
        <v>53</v>
      </c>
      <c r="AH231" s="34">
        <f t="shared" si="142"/>
        <v>334.64557500000001</v>
      </c>
      <c r="AI231" s="28">
        <f t="shared" si="134"/>
        <v>334.64557500000001</v>
      </c>
      <c r="AJ231" s="29">
        <f t="shared" si="135"/>
        <v>407</v>
      </c>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6"/>
      <c r="CL231" s="6"/>
      <c r="CM231" s="6"/>
      <c r="CN231" s="6"/>
      <c r="CO231" s="6"/>
      <c r="CP231" s="6"/>
      <c r="CQ231" s="6"/>
      <c r="CR231" s="6"/>
      <c r="CS231" s="6"/>
      <c r="CT231" s="6"/>
      <c r="CU231" s="6"/>
      <c r="CV231" s="6"/>
    </row>
    <row r="232" spans="1:100" s="7" customFormat="1" x14ac:dyDescent="0.25">
      <c r="A232" s="106"/>
      <c r="B232" s="25">
        <v>93452</v>
      </c>
      <c r="C232" s="25">
        <v>93452</v>
      </c>
      <c r="D232" s="26" t="s">
        <v>275</v>
      </c>
      <c r="E232" s="26" t="s">
        <v>283</v>
      </c>
      <c r="F232" s="12" t="s">
        <v>44</v>
      </c>
      <c r="G232" s="33" t="s">
        <v>44</v>
      </c>
      <c r="H232" s="12" t="str">
        <f t="shared" si="120"/>
        <v>N/A</v>
      </c>
      <c r="I232" s="29" t="str">
        <f t="shared" si="121"/>
        <v>N/A</v>
      </c>
      <c r="J232" s="27" t="s">
        <v>44</v>
      </c>
      <c r="K232" s="23" t="s">
        <v>44</v>
      </c>
      <c r="L232" s="27" t="s">
        <v>44</v>
      </c>
      <c r="M232" s="23" t="s">
        <v>44</v>
      </c>
      <c r="N232" s="29" t="str">
        <f t="shared" si="122"/>
        <v>N/A</v>
      </c>
      <c r="O232" s="29" t="str">
        <f t="shared" si="123"/>
        <v>N/A</v>
      </c>
      <c r="P232" s="23" t="s">
        <v>44</v>
      </c>
      <c r="Q232" s="29" t="str">
        <f t="shared" si="139"/>
        <v>N/A</v>
      </c>
      <c r="R232" s="29" t="str">
        <f t="shared" si="124"/>
        <v>N/A</v>
      </c>
      <c r="S232" s="23" t="s">
        <v>44</v>
      </c>
      <c r="T232" s="27" t="s">
        <v>44</v>
      </c>
      <c r="U232" s="29" t="str">
        <f t="shared" si="126"/>
        <v>N/A</v>
      </c>
      <c r="V232" s="29" t="str">
        <f t="shared" si="127"/>
        <v>N/A</v>
      </c>
      <c r="W232" s="23" t="s">
        <v>44</v>
      </c>
      <c r="X232" s="27" t="s">
        <v>44</v>
      </c>
      <c r="Y232" s="33" t="s">
        <v>44</v>
      </c>
      <c r="Z232" s="27" t="s">
        <v>44</v>
      </c>
      <c r="AA232" s="29" t="str">
        <f t="shared" si="129"/>
        <v>N/A</v>
      </c>
      <c r="AB232" s="33" t="str">
        <f t="shared" si="130"/>
        <v>N/A</v>
      </c>
      <c r="AC232" s="33" t="str">
        <f t="shared" si="131"/>
        <v>N/A</v>
      </c>
      <c r="AD232" s="33" t="s">
        <v>44</v>
      </c>
      <c r="AE232" s="27" t="s">
        <v>44</v>
      </c>
      <c r="AF232" s="27" t="str">
        <f t="shared" si="133"/>
        <v>N/A</v>
      </c>
      <c r="AG232" s="27" t="s">
        <v>44</v>
      </c>
      <c r="AH232" s="27" t="s">
        <v>44</v>
      </c>
      <c r="AI232" s="28" t="s">
        <v>44</v>
      </c>
      <c r="AJ232" s="29" t="str">
        <f t="shared" si="135"/>
        <v>N/A</v>
      </c>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6"/>
      <c r="CL232" s="6"/>
      <c r="CM232" s="6"/>
      <c r="CN232" s="6"/>
      <c r="CO232" s="6"/>
      <c r="CP232" s="6"/>
      <c r="CQ232" s="6"/>
      <c r="CR232" s="6"/>
      <c r="CS232" s="6"/>
      <c r="CT232" s="6"/>
      <c r="CU232" s="6"/>
      <c r="CV232" s="6"/>
    </row>
    <row r="233" spans="1:100" s="7" customFormat="1" x14ac:dyDescent="0.25">
      <c r="A233" s="106"/>
      <c r="B233" s="31">
        <v>94664</v>
      </c>
      <c r="C233" s="31">
        <v>94664</v>
      </c>
      <c r="D233" s="26" t="s">
        <v>275</v>
      </c>
      <c r="E233" s="32" t="s">
        <v>284</v>
      </c>
      <c r="F233" s="12">
        <v>640</v>
      </c>
      <c r="G233" s="12">
        <f>I233*1.75</f>
        <v>313.60000000000002</v>
      </c>
      <c r="H233" s="12">
        <f t="shared" si="120"/>
        <v>179.20000000000002</v>
      </c>
      <c r="I233" s="29">
        <f t="shared" si="121"/>
        <v>179.20000000000002</v>
      </c>
      <c r="J233" s="29">
        <f t="shared" ref="J233:J257" si="147">F233*0.65</f>
        <v>416</v>
      </c>
      <c r="K233" s="29">
        <f t="shared" si="113"/>
        <v>188.16000000000003</v>
      </c>
      <c r="L233" s="29">
        <f t="shared" ref="L233:L257" si="148">F233*0.6245</f>
        <v>399.68000000000006</v>
      </c>
      <c r="M233" s="29">
        <f t="shared" si="111"/>
        <v>160</v>
      </c>
      <c r="N233" s="29">
        <f t="shared" si="122"/>
        <v>179.20000000000002</v>
      </c>
      <c r="O233" s="29">
        <f t="shared" si="123"/>
        <v>399.68000000000006</v>
      </c>
      <c r="P233" s="29">
        <f t="shared" si="146"/>
        <v>3.1814999999999998</v>
      </c>
      <c r="Q233" s="29">
        <f t="shared" si="139"/>
        <v>179.20000000000002</v>
      </c>
      <c r="R233" s="29">
        <f t="shared" si="124"/>
        <v>3.03</v>
      </c>
      <c r="S233" s="29">
        <f t="shared" si="143"/>
        <v>448</v>
      </c>
      <c r="T233" s="29">
        <f t="shared" ref="T233:T303" si="149">F233*0.75</f>
        <v>480</v>
      </c>
      <c r="U233" s="29">
        <f t="shared" si="126"/>
        <v>179.20000000000002</v>
      </c>
      <c r="V233" s="29">
        <f t="shared" si="127"/>
        <v>179.20000000000002</v>
      </c>
      <c r="W233" s="29">
        <f t="shared" si="128"/>
        <v>166.4</v>
      </c>
      <c r="X233" s="29">
        <v>3.03</v>
      </c>
      <c r="Y233" s="33">
        <f t="shared" si="115"/>
        <v>179.20000000000002</v>
      </c>
      <c r="Z233" s="29">
        <f>F233*0.75</f>
        <v>480</v>
      </c>
      <c r="AA233" s="29">
        <f t="shared" si="129"/>
        <v>179.20000000000002</v>
      </c>
      <c r="AB233" s="33">
        <f t="shared" si="130"/>
        <v>3.03</v>
      </c>
      <c r="AC233" s="33">
        <f t="shared" si="131"/>
        <v>179.20000000000002</v>
      </c>
      <c r="AD233" s="33">
        <f t="shared" si="132"/>
        <v>416</v>
      </c>
      <c r="AE233" s="29" t="s">
        <v>53</v>
      </c>
      <c r="AF233" s="27">
        <f t="shared" si="133"/>
        <v>179.20000000000002</v>
      </c>
      <c r="AG233" s="29" t="s">
        <v>53</v>
      </c>
      <c r="AH233" s="34">
        <f t="shared" ref="AH233:AH303" si="150">((F233*0.75)*0.0963)+(F233*0.75)</f>
        <v>526.22400000000005</v>
      </c>
      <c r="AI233" s="28">
        <f t="shared" si="134"/>
        <v>526.22400000000005</v>
      </c>
      <c r="AJ233" s="29">
        <f t="shared" si="135"/>
        <v>640</v>
      </c>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6"/>
      <c r="CL233" s="6"/>
      <c r="CM233" s="6"/>
      <c r="CN233" s="6"/>
      <c r="CO233" s="6"/>
      <c r="CP233" s="6"/>
      <c r="CQ233" s="6"/>
      <c r="CR233" s="6"/>
      <c r="CS233" s="6"/>
      <c r="CT233" s="6"/>
      <c r="CU233" s="6"/>
      <c r="CV233" s="6"/>
    </row>
    <row r="234" spans="1:100" s="7" customFormat="1" x14ac:dyDescent="0.25">
      <c r="A234" s="106"/>
      <c r="B234" s="25">
        <v>95810</v>
      </c>
      <c r="C234" s="25">
        <v>95810</v>
      </c>
      <c r="D234" s="26" t="s">
        <v>285</v>
      </c>
      <c r="E234" s="32" t="s">
        <v>286</v>
      </c>
      <c r="F234" s="12">
        <v>3955</v>
      </c>
      <c r="G234" s="12">
        <f>I234*1.75</f>
        <v>1937.9500000000003</v>
      </c>
      <c r="H234" s="12">
        <f t="shared" si="120"/>
        <v>1107.4000000000001</v>
      </c>
      <c r="I234" s="29">
        <f t="shared" si="121"/>
        <v>1107.4000000000001</v>
      </c>
      <c r="J234" s="29">
        <f t="shared" si="147"/>
        <v>2570.75</v>
      </c>
      <c r="K234" s="29">
        <f t="shared" si="113"/>
        <v>1162.7700000000002</v>
      </c>
      <c r="L234" s="29">
        <f t="shared" si="148"/>
        <v>2469.8975</v>
      </c>
      <c r="M234" s="29">
        <f t="shared" si="111"/>
        <v>988.75</v>
      </c>
      <c r="N234" s="29">
        <f t="shared" si="122"/>
        <v>1107.4000000000001</v>
      </c>
      <c r="O234" s="29">
        <f t="shared" si="123"/>
        <v>2469.8975</v>
      </c>
      <c r="P234" s="29">
        <f t="shared" si="146"/>
        <v>114.45</v>
      </c>
      <c r="Q234" s="29">
        <f t="shared" si="139"/>
        <v>1107.4000000000001</v>
      </c>
      <c r="R234" s="29">
        <f t="shared" si="124"/>
        <v>109</v>
      </c>
      <c r="S234" s="29">
        <f t="shared" si="143"/>
        <v>2768.5</v>
      </c>
      <c r="T234" s="29">
        <f t="shared" si="149"/>
        <v>2966.25</v>
      </c>
      <c r="U234" s="29">
        <f t="shared" si="126"/>
        <v>1107.4000000000001</v>
      </c>
      <c r="V234" s="29">
        <f t="shared" si="127"/>
        <v>1107.4000000000001</v>
      </c>
      <c r="W234" s="29">
        <f t="shared" si="128"/>
        <v>1028.3</v>
      </c>
      <c r="X234" s="29">
        <v>109</v>
      </c>
      <c r="Y234" s="33">
        <f t="shared" si="115"/>
        <v>1107.4000000000001</v>
      </c>
      <c r="Z234" s="27">
        <v>1296</v>
      </c>
      <c r="AA234" s="29">
        <f t="shared" si="129"/>
        <v>1107.4000000000001</v>
      </c>
      <c r="AB234" s="33">
        <f t="shared" si="130"/>
        <v>109</v>
      </c>
      <c r="AC234" s="33">
        <f t="shared" si="131"/>
        <v>1107.4000000000001</v>
      </c>
      <c r="AD234" s="33">
        <f t="shared" si="132"/>
        <v>2570.75</v>
      </c>
      <c r="AE234" s="29" t="s">
        <v>53</v>
      </c>
      <c r="AF234" s="27">
        <f t="shared" si="133"/>
        <v>1107.4000000000001</v>
      </c>
      <c r="AG234" s="29" t="s">
        <v>53</v>
      </c>
      <c r="AH234" s="34">
        <f t="shared" si="150"/>
        <v>3251.8998750000001</v>
      </c>
      <c r="AI234" s="28">
        <f t="shared" si="134"/>
        <v>3251.8998750000001</v>
      </c>
      <c r="AJ234" s="29">
        <f t="shared" si="135"/>
        <v>3955</v>
      </c>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6"/>
      <c r="CL234" s="6"/>
      <c r="CM234" s="6"/>
      <c r="CN234" s="6"/>
      <c r="CO234" s="6"/>
      <c r="CP234" s="6"/>
      <c r="CQ234" s="6"/>
      <c r="CR234" s="6"/>
      <c r="CS234" s="6"/>
      <c r="CT234" s="6"/>
      <c r="CU234" s="6"/>
      <c r="CV234" s="6"/>
    </row>
    <row r="235" spans="1:100" s="7" customFormat="1" x14ac:dyDescent="0.25">
      <c r="A235" s="112" t="s">
        <v>287</v>
      </c>
      <c r="B235" s="31">
        <v>98002</v>
      </c>
      <c r="C235" s="31">
        <v>98002</v>
      </c>
      <c r="D235" s="26" t="s">
        <v>288</v>
      </c>
      <c r="E235" s="32" t="s">
        <v>289</v>
      </c>
      <c r="F235" s="12">
        <v>155</v>
      </c>
      <c r="G235" s="12">
        <f>F235*0.75</f>
        <v>116.25</v>
      </c>
      <c r="H235" s="12">
        <f t="shared" si="120"/>
        <v>43.400000000000006</v>
      </c>
      <c r="I235" s="29">
        <f t="shared" si="121"/>
        <v>43.400000000000006</v>
      </c>
      <c r="J235" s="29">
        <f t="shared" si="147"/>
        <v>100.75</v>
      </c>
      <c r="K235" s="29">
        <f t="shared" si="113"/>
        <v>45.570000000000007</v>
      </c>
      <c r="L235" s="29">
        <f t="shared" si="148"/>
        <v>96.797500000000014</v>
      </c>
      <c r="M235" s="29">
        <f t="shared" si="111"/>
        <v>38.75</v>
      </c>
      <c r="N235" s="29">
        <f t="shared" si="122"/>
        <v>43.400000000000006</v>
      </c>
      <c r="O235" s="29">
        <f t="shared" si="123"/>
        <v>96.797500000000014</v>
      </c>
      <c r="P235" s="29" t="str">
        <f t="shared" si="144"/>
        <v>Medicaid APG</v>
      </c>
      <c r="Q235" s="29">
        <f t="shared" si="139"/>
        <v>43.400000000000006</v>
      </c>
      <c r="R235" s="29" t="str">
        <f t="shared" si="124"/>
        <v>Medicaid APG</v>
      </c>
      <c r="S235" s="29">
        <f t="shared" si="143"/>
        <v>108.5</v>
      </c>
      <c r="T235" s="29">
        <f t="shared" si="149"/>
        <v>116.25</v>
      </c>
      <c r="U235" s="29">
        <f t="shared" si="126"/>
        <v>43.400000000000006</v>
      </c>
      <c r="V235" s="29">
        <f t="shared" si="127"/>
        <v>43.400000000000006</v>
      </c>
      <c r="W235" s="29">
        <f t="shared" si="128"/>
        <v>40.300000000000004</v>
      </c>
      <c r="X235" s="29" t="s">
        <v>53</v>
      </c>
      <c r="Y235" s="33">
        <f t="shared" si="115"/>
        <v>43.400000000000006</v>
      </c>
      <c r="Z235" s="108" t="s">
        <v>290</v>
      </c>
      <c r="AA235" s="29">
        <f t="shared" si="129"/>
        <v>43.400000000000006</v>
      </c>
      <c r="AB235" s="33" t="str">
        <f t="shared" si="130"/>
        <v>Medicaid APG</v>
      </c>
      <c r="AC235" s="33">
        <f t="shared" si="131"/>
        <v>43.400000000000006</v>
      </c>
      <c r="AD235" s="33">
        <f t="shared" si="132"/>
        <v>100.75</v>
      </c>
      <c r="AE235" s="29" t="s">
        <v>53</v>
      </c>
      <c r="AF235" s="27">
        <f t="shared" si="133"/>
        <v>43.400000000000006</v>
      </c>
      <c r="AG235" s="29" t="s">
        <v>53</v>
      </c>
      <c r="AH235" s="34">
        <f t="shared" si="150"/>
        <v>127.444875</v>
      </c>
      <c r="AI235" s="28">
        <f t="shared" si="134"/>
        <v>127.444875</v>
      </c>
      <c r="AJ235" s="29">
        <f t="shared" si="135"/>
        <v>155</v>
      </c>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6"/>
      <c r="CL235" s="6"/>
      <c r="CM235" s="6"/>
      <c r="CN235" s="6"/>
      <c r="CO235" s="6"/>
      <c r="CP235" s="6"/>
      <c r="CQ235" s="6"/>
      <c r="CR235" s="6"/>
      <c r="CS235" s="6"/>
      <c r="CT235" s="6"/>
      <c r="CU235" s="6"/>
      <c r="CV235" s="6"/>
    </row>
    <row r="236" spans="1:100" s="7" customFormat="1" x14ac:dyDescent="0.25">
      <c r="A236" s="112"/>
      <c r="B236" s="31">
        <v>98004</v>
      </c>
      <c r="C236" s="31">
        <v>98004</v>
      </c>
      <c r="D236" s="26" t="s">
        <v>288</v>
      </c>
      <c r="E236" s="32" t="s">
        <v>291</v>
      </c>
      <c r="F236" s="12">
        <v>185</v>
      </c>
      <c r="G236" s="12">
        <f t="shared" ref="G236:G290" si="151">F236*0.75</f>
        <v>138.75</v>
      </c>
      <c r="H236" s="12">
        <f t="shared" si="120"/>
        <v>51.800000000000004</v>
      </c>
      <c r="I236" s="29">
        <f t="shared" si="121"/>
        <v>51.800000000000004</v>
      </c>
      <c r="J236" s="29">
        <f t="shared" si="147"/>
        <v>120.25</v>
      </c>
      <c r="K236" s="29">
        <f t="shared" si="113"/>
        <v>54.390000000000008</v>
      </c>
      <c r="L236" s="29">
        <f t="shared" si="148"/>
        <v>115.53250000000001</v>
      </c>
      <c r="M236" s="29">
        <f t="shared" si="111"/>
        <v>46.25</v>
      </c>
      <c r="N236" s="29">
        <f t="shared" si="122"/>
        <v>51.800000000000004</v>
      </c>
      <c r="O236" s="29">
        <f t="shared" si="123"/>
        <v>115.53250000000001</v>
      </c>
      <c r="P236" s="29" t="str">
        <f t="shared" si="144"/>
        <v>Medicaid APG</v>
      </c>
      <c r="Q236" s="29">
        <f t="shared" si="139"/>
        <v>51.800000000000004</v>
      </c>
      <c r="R236" s="29" t="str">
        <f t="shared" si="124"/>
        <v>Medicaid APG</v>
      </c>
      <c r="S236" s="29">
        <f t="shared" si="143"/>
        <v>129.5</v>
      </c>
      <c r="T236" s="29">
        <f t="shared" si="149"/>
        <v>138.75</v>
      </c>
      <c r="U236" s="29">
        <f t="shared" si="126"/>
        <v>51.800000000000004</v>
      </c>
      <c r="V236" s="29">
        <f t="shared" si="127"/>
        <v>51.800000000000004</v>
      </c>
      <c r="W236" s="29">
        <f t="shared" si="128"/>
        <v>48.1</v>
      </c>
      <c r="X236" s="29" t="s">
        <v>53</v>
      </c>
      <c r="Y236" s="33">
        <f t="shared" si="115"/>
        <v>51.800000000000004</v>
      </c>
      <c r="Z236" s="108"/>
      <c r="AA236" s="29">
        <f t="shared" si="129"/>
        <v>51.800000000000004</v>
      </c>
      <c r="AB236" s="33" t="str">
        <f t="shared" si="130"/>
        <v>Medicaid APG</v>
      </c>
      <c r="AC236" s="33">
        <f t="shared" si="131"/>
        <v>51.800000000000004</v>
      </c>
      <c r="AD236" s="33">
        <f t="shared" si="132"/>
        <v>120.25</v>
      </c>
      <c r="AE236" s="29" t="s">
        <v>53</v>
      </c>
      <c r="AF236" s="27">
        <f t="shared" si="133"/>
        <v>51.800000000000004</v>
      </c>
      <c r="AG236" s="29" t="s">
        <v>53</v>
      </c>
      <c r="AH236" s="34">
        <f t="shared" si="150"/>
        <v>152.111625</v>
      </c>
      <c r="AI236" s="28">
        <f t="shared" si="134"/>
        <v>152.111625</v>
      </c>
      <c r="AJ236" s="29">
        <f t="shared" si="135"/>
        <v>185</v>
      </c>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6"/>
      <c r="CL236" s="6"/>
      <c r="CM236" s="6"/>
      <c r="CN236" s="6"/>
      <c r="CO236" s="6"/>
      <c r="CP236" s="6"/>
      <c r="CQ236" s="6"/>
      <c r="CR236" s="6"/>
      <c r="CS236" s="6"/>
      <c r="CT236" s="6"/>
      <c r="CU236" s="6"/>
      <c r="CV236" s="6"/>
    </row>
    <row r="237" spans="1:100" s="7" customFormat="1" x14ac:dyDescent="0.25">
      <c r="A237" s="112"/>
      <c r="B237" s="31">
        <v>98005</v>
      </c>
      <c r="C237" s="31">
        <v>98005</v>
      </c>
      <c r="D237" s="26" t="s">
        <v>288</v>
      </c>
      <c r="E237" s="32" t="s">
        <v>292</v>
      </c>
      <c r="F237" s="12">
        <v>278</v>
      </c>
      <c r="G237" s="12">
        <f t="shared" si="151"/>
        <v>208.5</v>
      </c>
      <c r="H237" s="12">
        <f t="shared" si="120"/>
        <v>77.84</v>
      </c>
      <c r="I237" s="29">
        <f t="shared" si="121"/>
        <v>77.84</v>
      </c>
      <c r="J237" s="29">
        <f t="shared" si="147"/>
        <v>180.70000000000002</v>
      </c>
      <c r="K237" s="29">
        <f t="shared" si="113"/>
        <v>81.732000000000014</v>
      </c>
      <c r="L237" s="29">
        <f t="shared" si="148"/>
        <v>173.61100000000002</v>
      </c>
      <c r="M237" s="29">
        <f t="shared" si="111"/>
        <v>69.5</v>
      </c>
      <c r="N237" s="29">
        <f t="shared" si="122"/>
        <v>77.84</v>
      </c>
      <c r="O237" s="29">
        <f t="shared" si="123"/>
        <v>173.61100000000002</v>
      </c>
      <c r="P237" s="29" t="str">
        <f t="shared" si="144"/>
        <v>Medicaid APG</v>
      </c>
      <c r="Q237" s="29">
        <f t="shared" si="139"/>
        <v>77.84</v>
      </c>
      <c r="R237" s="29" t="str">
        <f t="shared" si="124"/>
        <v>Medicaid APG</v>
      </c>
      <c r="S237" s="29">
        <f t="shared" si="143"/>
        <v>194.6</v>
      </c>
      <c r="T237" s="29">
        <f t="shared" si="149"/>
        <v>208.5</v>
      </c>
      <c r="U237" s="29">
        <f t="shared" si="126"/>
        <v>77.84</v>
      </c>
      <c r="V237" s="29">
        <f t="shared" si="127"/>
        <v>77.84</v>
      </c>
      <c r="W237" s="29">
        <f t="shared" si="128"/>
        <v>72.28</v>
      </c>
      <c r="X237" s="29" t="s">
        <v>53</v>
      </c>
      <c r="Y237" s="33">
        <f t="shared" si="115"/>
        <v>77.84</v>
      </c>
      <c r="Z237" s="108"/>
      <c r="AA237" s="29">
        <f t="shared" si="129"/>
        <v>77.84</v>
      </c>
      <c r="AB237" s="33" t="str">
        <f t="shared" si="130"/>
        <v>Medicaid APG</v>
      </c>
      <c r="AC237" s="33">
        <f t="shared" si="131"/>
        <v>77.84</v>
      </c>
      <c r="AD237" s="33">
        <f t="shared" si="132"/>
        <v>180.70000000000002</v>
      </c>
      <c r="AE237" s="29" t="s">
        <v>53</v>
      </c>
      <c r="AF237" s="27">
        <f t="shared" si="133"/>
        <v>77.84</v>
      </c>
      <c r="AG237" s="29" t="s">
        <v>53</v>
      </c>
      <c r="AH237" s="34">
        <f t="shared" si="150"/>
        <v>228.57855000000001</v>
      </c>
      <c r="AI237" s="28">
        <f t="shared" si="134"/>
        <v>228.57855000000001</v>
      </c>
      <c r="AJ237" s="29">
        <f t="shared" si="135"/>
        <v>278</v>
      </c>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6"/>
      <c r="CL237" s="6"/>
      <c r="CM237" s="6"/>
      <c r="CN237" s="6"/>
      <c r="CO237" s="6"/>
      <c r="CP237" s="6"/>
      <c r="CQ237" s="6"/>
      <c r="CR237" s="6"/>
      <c r="CS237" s="6"/>
      <c r="CT237" s="6"/>
      <c r="CU237" s="6"/>
      <c r="CV237" s="6"/>
    </row>
    <row r="238" spans="1:100" s="7" customFormat="1" x14ac:dyDescent="0.25">
      <c r="A238" s="112"/>
      <c r="B238" s="31">
        <v>98055</v>
      </c>
      <c r="C238" s="31">
        <v>98055</v>
      </c>
      <c r="D238" s="26" t="s">
        <v>288</v>
      </c>
      <c r="E238" s="32" t="s">
        <v>293</v>
      </c>
      <c r="F238" s="12">
        <v>163</v>
      </c>
      <c r="G238" s="12">
        <f t="shared" si="151"/>
        <v>122.25</v>
      </c>
      <c r="H238" s="12">
        <f t="shared" si="120"/>
        <v>45.640000000000008</v>
      </c>
      <c r="I238" s="29">
        <f t="shared" si="121"/>
        <v>45.640000000000008</v>
      </c>
      <c r="J238" s="29">
        <f t="shared" si="147"/>
        <v>105.95</v>
      </c>
      <c r="K238" s="29">
        <f t="shared" si="113"/>
        <v>47.922000000000011</v>
      </c>
      <c r="L238" s="29">
        <f t="shared" si="148"/>
        <v>101.79350000000001</v>
      </c>
      <c r="M238" s="29">
        <f t="shared" si="111"/>
        <v>40.75</v>
      </c>
      <c r="N238" s="29">
        <f t="shared" si="122"/>
        <v>45.640000000000008</v>
      </c>
      <c r="O238" s="29">
        <f t="shared" si="123"/>
        <v>101.79350000000001</v>
      </c>
      <c r="P238" s="29" t="str">
        <f t="shared" si="144"/>
        <v>Medicaid APG</v>
      </c>
      <c r="Q238" s="29">
        <f t="shared" si="139"/>
        <v>45.640000000000008</v>
      </c>
      <c r="R238" s="29" t="str">
        <f t="shared" si="124"/>
        <v>Medicaid APG</v>
      </c>
      <c r="S238" s="29">
        <f t="shared" si="143"/>
        <v>114.1</v>
      </c>
      <c r="T238" s="29">
        <f t="shared" si="149"/>
        <v>122.25</v>
      </c>
      <c r="U238" s="29">
        <f t="shared" si="126"/>
        <v>45.640000000000008</v>
      </c>
      <c r="V238" s="29">
        <f t="shared" si="127"/>
        <v>45.640000000000008</v>
      </c>
      <c r="W238" s="29">
        <f t="shared" si="128"/>
        <v>42.38</v>
      </c>
      <c r="X238" s="29" t="s">
        <v>53</v>
      </c>
      <c r="Y238" s="33">
        <f t="shared" si="115"/>
        <v>45.640000000000008</v>
      </c>
      <c r="Z238" s="108"/>
      <c r="AA238" s="29">
        <f t="shared" si="129"/>
        <v>45.640000000000008</v>
      </c>
      <c r="AB238" s="33" t="str">
        <f t="shared" si="130"/>
        <v>Medicaid APG</v>
      </c>
      <c r="AC238" s="33">
        <f t="shared" si="131"/>
        <v>45.640000000000008</v>
      </c>
      <c r="AD238" s="33">
        <f t="shared" si="132"/>
        <v>105.95</v>
      </c>
      <c r="AE238" s="29" t="s">
        <v>53</v>
      </c>
      <c r="AF238" s="27">
        <f t="shared" si="133"/>
        <v>45.640000000000008</v>
      </c>
      <c r="AG238" s="29" t="s">
        <v>53</v>
      </c>
      <c r="AH238" s="34">
        <f t="shared" si="150"/>
        <v>134.02267499999999</v>
      </c>
      <c r="AI238" s="28">
        <f t="shared" si="134"/>
        <v>134.02267499999999</v>
      </c>
      <c r="AJ238" s="29">
        <f t="shared" si="135"/>
        <v>163</v>
      </c>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6"/>
      <c r="CL238" s="6"/>
      <c r="CM238" s="6"/>
      <c r="CN238" s="6"/>
      <c r="CO238" s="6"/>
      <c r="CP238" s="6"/>
      <c r="CQ238" s="6"/>
      <c r="CR238" s="6"/>
      <c r="CS238" s="6"/>
      <c r="CT238" s="6"/>
      <c r="CU238" s="6"/>
      <c r="CV238" s="6"/>
    </row>
    <row r="239" spans="1:100" s="7" customFormat="1" x14ac:dyDescent="0.25">
      <c r="A239" s="112"/>
      <c r="B239" s="31">
        <v>98095</v>
      </c>
      <c r="C239" s="31">
        <v>98095</v>
      </c>
      <c r="D239" s="26" t="s">
        <v>288</v>
      </c>
      <c r="E239" s="32" t="s">
        <v>294</v>
      </c>
      <c r="F239" s="12">
        <v>151</v>
      </c>
      <c r="G239" s="12">
        <f t="shared" si="151"/>
        <v>113.25</v>
      </c>
      <c r="H239" s="12">
        <f t="shared" si="120"/>
        <v>42.28</v>
      </c>
      <c r="I239" s="29">
        <f t="shared" si="121"/>
        <v>42.28</v>
      </c>
      <c r="J239" s="29">
        <f t="shared" si="147"/>
        <v>98.15</v>
      </c>
      <c r="K239" s="29">
        <f t="shared" si="113"/>
        <v>44.394000000000005</v>
      </c>
      <c r="L239" s="29">
        <f t="shared" si="148"/>
        <v>94.299500000000009</v>
      </c>
      <c r="M239" s="29">
        <f t="shared" si="111"/>
        <v>37.75</v>
      </c>
      <c r="N239" s="29">
        <f t="shared" si="122"/>
        <v>42.28</v>
      </c>
      <c r="O239" s="29">
        <f t="shared" si="123"/>
        <v>94.299500000000009</v>
      </c>
      <c r="P239" s="29" t="str">
        <f t="shared" si="144"/>
        <v>Medicaid APG</v>
      </c>
      <c r="Q239" s="29">
        <f t="shared" si="139"/>
        <v>42.28</v>
      </c>
      <c r="R239" s="29" t="str">
        <f t="shared" si="124"/>
        <v>Medicaid APG</v>
      </c>
      <c r="S239" s="29">
        <f t="shared" si="143"/>
        <v>105.69999999999999</v>
      </c>
      <c r="T239" s="29">
        <f t="shared" si="149"/>
        <v>113.25</v>
      </c>
      <c r="U239" s="29">
        <f t="shared" si="126"/>
        <v>42.28</v>
      </c>
      <c r="V239" s="29">
        <f t="shared" si="127"/>
        <v>42.28</v>
      </c>
      <c r="W239" s="29">
        <f t="shared" si="128"/>
        <v>39.26</v>
      </c>
      <c r="X239" s="29" t="s">
        <v>53</v>
      </c>
      <c r="Y239" s="33">
        <f t="shared" si="115"/>
        <v>42.28</v>
      </c>
      <c r="Z239" s="108"/>
      <c r="AA239" s="29">
        <f t="shared" si="129"/>
        <v>42.28</v>
      </c>
      <c r="AB239" s="33" t="str">
        <f t="shared" si="130"/>
        <v>Medicaid APG</v>
      </c>
      <c r="AC239" s="33">
        <f t="shared" si="131"/>
        <v>42.28</v>
      </c>
      <c r="AD239" s="33">
        <f t="shared" si="132"/>
        <v>98.15</v>
      </c>
      <c r="AE239" s="29" t="s">
        <v>53</v>
      </c>
      <c r="AF239" s="27">
        <f t="shared" si="133"/>
        <v>42.28</v>
      </c>
      <c r="AG239" s="29" t="s">
        <v>53</v>
      </c>
      <c r="AH239" s="34">
        <f t="shared" si="150"/>
        <v>124.155975</v>
      </c>
      <c r="AI239" s="28">
        <f t="shared" si="134"/>
        <v>124.155975</v>
      </c>
      <c r="AJ239" s="29">
        <f t="shared" si="135"/>
        <v>151</v>
      </c>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6"/>
      <c r="CL239" s="6"/>
      <c r="CM239" s="6"/>
      <c r="CN239" s="6"/>
      <c r="CO239" s="6"/>
      <c r="CP239" s="6"/>
      <c r="CQ239" s="6"/>
      <c r="CR239" s="6"/>
      <c r="CS239" s="6"/>
      <c r="CT239" s="6"/>
      <c r="CU239" s="6"/>
      <c r="CV239" s="6"/>
    </row>
    <row r="240" spans="1:100" s="7" customFormat="1" x14ac:dyDescent="0.25">
      <c r="A240" s="112"/>
      <c r="B240" s="31">
        <v>98165</v>
      </c>
      <c r="C240" s="31">
        <v>98165</v>
      </c>
      <c r="D240" s="26" t="s">
        <v>288</v>
      </c>
      <c r="E240" s="32" t="s">
        <v>295</v>
      </c>
      <c r="F240" s="12">
        <v>292</v>
      </c>
      <c r="G240" s="12">
        <f t="shared" si="151"/>
        <v>219</v>
      </c>
      <c r="H240" s="12">
        <f t="shared" si="120"/>
        <v>81.760000000000005</v>
      </c>
      <c r="I240" s="29">
        <f t="shared" si="121"/>
        <v>81.760000000000005</v>
      </c>
      <c r="J240" s="29">
        <f t="shared" si="147"/>
        <v>189.8</v>
      </c>
      <c r="K240" s="29">
        <f t="shared" si="113"/>
        <v>85.848000000000013</v>
      </c>
      <c r="L240" s="29">
        <f t="shared" si="148"/>
        <v>182.35400000000001</v>
      </c>
      <c r="M240" s="29">
        <f t="shared" si="111"/>
        <v>73</v>
      </c>
      <c r="N240" s="29">
        <f t="shared" si="122"/>
        <v>81.760000000000005</v>
      </c>
      <c r="O240" s="29">
        <f t="shared" si="123"/>
        <v>182.35400000000001</v>
      </c>
      <c r="P240" s="29" t="str">
        <f t="shared" si="144"/>
        <v>Medicaid APG</v>
      </c>
      <c r="Q240" s="29">
        <f t="shared" si="139"/>
        <v>81.760000000000005</v>
      </c>
      <c r="R240" s="29" t="str">
        <f t="shared" si="124"/>
        <v>Medicaid APG</v>
      </c>
      <c r="S240" s="29">
        <f t="shared" si="143"/>
        <v>204.39999999999998</v>
      </c>
      <c r="T240" s="29">
        <f t="shared" si="149"/>
        <v>219</v>
      </c>
      <c r="U240" s="29">
        <f t="shared" si="126"/>
        <v>81.760000000000005</v>
      </c>
      <c r="V240" s="29">
        <f t="shared" si="127"/>
        <v>81.760000000000005</v>
      </c>
      <c r="W240" s="29">
        <f t="shared" si="128"/>
        <v>75.92</v>
      </c>
      <c r="X240" s="29" t="s">
        <v>53</v>
      </c>
      <c r="Y240" s="33">
        <f t="shared" si="115"/>
        <v>81.760000000000005</v>
      </c>
      <c r="Z240" s="108"/>
      <c r="AA240" s="29">
        <f t="shared" si="129"/>
        <v>81.760000000000005</v>
      </c>
      <c r="AB240" s="33" t="str">
        <f t="shared" si="130"/>
        <v>Medicaid APG</v>
      </c>
      <c r="AC240" s="33">
        <f t="shared" si="131"/>
        <v>81.760000000000005</v>
      </c>
      <c r="AD240" s="33">
        <f t="shared" si="132"/>
        <v>189.8</v>
      </c>
      <c r="AE240" s="29" t="s">
        <v>53</v>
      </c>
      <c r="AF240" s="27">
        <f t="shared" si="133"/>
        <v>81.760000000000005</v>
      </c>
      <c r="AG240" s="29" t="s">
        <v>53</v>
      </c>
      <c r="AH240" s="34">
        <f t="shared" si="150"/>
        <v>240.08969999999999</v>
      </c>
      <c r="AI240" s="28">
        <f t="shared" si="134"/>
        <v>240.08969999999999</v>
      </c>
      <c r="AJ240" s="29">
        <f t="shared" si="135"/>
        <v>292</v>
      </c>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6"/>
      <c r="CL240" s="6"/>
      <c r="CM240" s="6"/>
      <c r="CN240" s="6"/>
      <c r="CO240" s="6"/>
      <c r="CP240" s="6"/>
      <c r="CQ240" s="6"/>
      <c r="CR240" s="6"/>
      <c r="CS240" s="6"/>
      <c r="CT240" s="6"/>
      <c r="CU240" s="6"/>
      <c r="CV240" s="6"/>
    </row>
    <row r="241" spans="1:100" s="7" customFormat="1" x14ac:dyDescent="0.25">
      <c r="A241" s="112"/>
      <c r="B241" s="31">
        <v>98166</v>
      </c>
      <c r="C241" s="31">
        <v>98166</v>
      </c>
      <c r="D241" s="26" t="s">
        <v>288</v>
      </c>
      <c r="E241" s="32" t="s">
        <v>296</v>
      </c>
      <c r="F241" s="12">
        <v>292</v>
      </c>
      <c r="G241" s="12">
        <f t="shared" si="151"/>
        <v>219</v>
      </c>
      <c r="H241" s="12">
        <f t="shared" si="120"/>
        <v>81.760000000000005</v>
      </c>
      <c r="I241" s="29">
        <f t="shared" si="121"/>
        <v>81.760000000000005</v>
      </c>
      <c r="J241" s="29">
        <f t="shared" si="147"/>
        <v>189.8</v>
      </c>
      <c r="K241" s="29">
        <f t="shared" si="113"/>
        <v>85.848000000000013</v>
      </c>
      <c r="L241" s="29">
        <f t="shared" si="148"/>
        <v>182.35400000000001</v>
      </c>
      <c r="M241" s="29">
        <f t="shared" si="111"/>
        <v>73</v>
      </c>
      <c r="N241" s="29">
        <f t="shared" si="122"/>
        <v>81.760000000000005</v>
      </c>
      <c r="O241" s="29">
        <f t="shared" si="123"/>
        <v>182.35400000000001</v>
      </c>
      <c r="P241" s="29" t="str">
        <f t="shared" si="144"/>
        <v>Medicaid APG</v>
      </c>
      <c r="Q241" s="29">
        <f t="shared" si="139"/>
        <v>81.760000000000005</v>
      </c>
      <c r="R241" s="29" t="str">
        <f t="shared" si="124"/>
        <v>Medicaid APG</v>
      </c>
      <c r="S241" s="29">
        <f t="shared" si="143"/>
        <v>204.39999999999998</v>
      </c>
      <c r="T241" s="29">
        <f t="shared" si="149"/>
        <v>219</v>
      </c>
      <c r="U241" s="29">
        <f t="shared" si="126"/>
        <v>81.760000000000005</v>
      </c>
      <c r="V241" s="29">
        <f t="shared" si="127"/>
        <v>81.760000000000005</v>
      </c>
      <c r="W241" s="29">
        <f t="shared" si="128"/>
        <v>75.92</v>
      </c>
      <c r="X241" s="29" t="s">
        <v>53</v>
      </c>
      <c r="Y241" s="33">
        <f t="shared" si="115"/>
        <v>81.760000000000005</v>
      </c>
      <c r="Z241" s="108"/>
      <c r="AA241" s="29">
        <f t="shared" si="129"/>
        <v>81.760000000000005</v>
      </c>
      <c r="AB241" s="33" t="str">
        <f t="shared" si="130"/>
        <v>Medicaid APG</v>
      </c>
      <c r="AC241" s="33">
        <f t="shared" si="131"/>
        <v>81.760000000000005</v>
      </c>
      <c r="AD241" s="33">
        <f t="shared" si="132"/>
        <v>189.8</v>
      </c>
      <c r="AE241" s="29" t="s">
        <v>53</v>
      </c>
      <c r="AF241" s="27">
        <f t="shared" si="133"/>
        <v>81.760000000000005</v>
      </c>
      <c r="AG241" s="29" t="s">
        <v>53</v>
      </c>
      <c r="AH241" s="34">
        <f t="shared" si="150"/>
        <v>240.08969999999999</v>
      </c>
      <c r="AI241" s="28">
        <f t="shared" si="134"/>
        <v>240.08969999999999</v>
      </c>
      <c r="AJ241" s="29">
        <f t="shared" si="135"/>
        <v>292</v>
      </c>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6"/>
      <c r="CL241" s="6"/>
      <c r="CM241" s="6"/>
      <c r="CN241" s="6"/>
      <c r="CO241" s="6"/>
      <c r="CP241" s="6"/>
      <c r="CQ241" s="6"/>
      <c r="CR241" s="6"/>
      <c r="CS241" s="6"/>
      <c r="CT241" s="6"/>
      <c r="CU241" s="6"/>
      <c r="CV241" s="6"/>
    </row>
    <row r="242" spans="1:100" s="7" customFormat="1" x14ac:dyDescent="0.25">
      <c r="A242" s="112"/>
      <c r="B242" s="31">
        <v>97002</v>
      </c>
      <c r="C242" s="31">
        <v>97002</v>
      </c>
      <c r="D242" s="26" t="s">
        <v>297</v>
      </c>
      <c r="E242" s="32" t="s">
        <v>298</v>
      </c>
      <c r="F242" s="12">
        <v>216</v>
      </c>
      <c r="G242" s="12">
        <f t="shared" si="151"/>
        <v>162</v>
      </c>
      <c r="H242" s="12">
        <f t="shared" si="120"/>
        <v>60.480000000000004</v>
      </c>
      <c r="I242" s="29">
        <f t="shared" si="121"/>
        <v>60.480000000000004</v>
      </c>
      <c r="J242" s="29">
        <f t="shared" si="147"/>
        <v>140.4</v>
      </c>
      <c r="K242" s="29">
        <f t="shared" si="113"/>
        <v>63.504000000000005</v>
      </c>
      <c r="L242" s="29">
        <f t="shared" si="148"/>
        <v>134.89200000000002</v>
      </c>
      <c r="M242" s="29">
        <f t="shared" si="111"/>
        <v>54</v>
      </c>
      <c r="N242" s="29">
        <f t="shared" si="122"/>
        <v>60.480000000000004</v>
      </c>
      <c r="O242" s="29">
        <f t="shared" si="123"/>
        <v>134.89200000000002</v>
      </c>
      <c r="P242" s="29" t="str">
        <f t="shared" si="144"/>
        <v>Medicaid APG</v>
      </c>
      <c r="Q242" s="29">
        <f t="shared" si="139"/>
        <v>60.480000000000004</v>
      </c>
      <c r="R242" s="29" t="str">
        <f t="shared" si="124"/>
        <v>Medicaid APG</v>
      </c>
      <c r="S242" s="29">
        <f t="shared" si="143"/>
        <v>151.19999999999999</v>
      </c>
      <c r="T242" s="29">
        <f t="shared" si="149"/>
        <v>162</v>
      </c>
      <c r="U242" s="29">
        <f t="shared" si="126"/>
        <v>60.480000000000004</v>
      </c>
      <c r="V242" s="29">
        <f t="shared" si="127"/>
        <v>60.480000000000004</v>
      </c>
      <c r="W242" s="29">
        <f t="shared" si="128"/>
        <v>56.160000000000004</v>
      </c>
      <c r="X242" s="29" t="s">
        <v>53</v>
      </c>
      <c r="Y242" s="33">
        <f t="shared" si="115"/>
        <v>60.480000000000004</v>
      </c>
      <c r="Z242" s="108"/>
      <c r="AA242" s="29">
        <f t="shared" si="129"/>
        <v>60.480000000000004</v>
      </c>
      <c r="AB242" s="33" t="str">
        <f t="shared" si="130"/>
        <v>Medicaid APG</v>
      </c>
      <c r="AC242" s="33">
        <f t="shared" si="131"/>
        <v>60.480000000000004</v>
      </c>
      <c r="AD242" s="33">
        <f t="shared" si="132"/>
        <v>140.4</v>
      </c>
      <c r="AE242" s="29" t="s">
        <v>53</v>
      </c>
      <c r="AF242" s="27">
        <f t="shared" si="133"/>
        <v>60.480000000000004</v>
      </c>
      <c r="AG242" s="29" t="s">
        <v>53</v>
      </c>
      <c r="AH242" s="34">
        <f t="shared" si="150"/>
        <v>177.60059999999999</v>
      </c>
      <c r="AI242" s="28">
        <f t="shared" si="134"/>
        <v>177.60059999999999</v>
      </c>
      <c r="AJ242" s="29">
        <f t="shared" si="135"/>
        <v>216</v>
      </c>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6"/>
      <c r="CL242" s="6"/>
      <c r="CM242" s="6"/>
      <c r="CN242" s="6"/>
      <c r="CO242" s="6"/>
      <c r="CP242" s="6"/>
      <c r="CQ242" s="6"/>
      <c r="CR242" s="6"/>
      <c r="CS242" s="6"/>
      <c r="CT242" s="6"/>
      <c r="CU242" s="6"/>
      <c r="CV242" s="6"/>
    </row>
    <row r="243" spans="1:100" s="7" customFormat="1" x14ac:dyDescent="0.25">
      <c r="A243" s="112"/>
      <c r="B243" s="31">
        <v>97014</v>
      </c>
      <c r="C243" s="31">
        <v>97014</v>
      </c>
      <c r="D243" s="26" t="s">
        <v>297</v>
      </c>
      <c r="E243" s="32" t="s">
        <v>299</v>
      </c>
      <c r="F243" s="12">
        <v>140</v>
      </c>
      <c r="G243" s="12">
        <f t="shared" si="151"/>
        <v>105</v>
      </c>
      <c r="H243" s="12">
        <f t="shared" si="120"/>
        <v>39.200000000000003</v>
      </c>
      <c r="I243" s="29">
        <f t="shared" si="121"/>
        <v>39.200000000000003</v>
      </c>
      <c r="J243" s="29">
        <f t="shared" si="147"/>
        <v>91</v>
      </c>
      <c r="K243" s="29">
        <f t="shared" si="113"/>
        <v>41.160000000000004</v>
      </c>
      <c r="L243" s="29">
        <f t="shared" si="148"/>
        <v>87.43</v>
      </c>
      <c r="M243" s="29">
        <f t="shared" si="111"/>
        <v>35</v>
      </c>
      <c r="N243" s="29">
        <f t="shared" si="122"/>
        <v>39.200000000000003</v>
      </c>
      <c r="O243" s="29">
        <f t="shared" si="123"/>
        <v>87.43</v>
      </c>
      <c r="P243" s="29" t="str">
        <f t="shared" si="144"/>
        <v>Medicaid APG</v>
      </c>
      <c r="Q243" s="29">
        <f t="shared" si="139"/>
        <v>39.200000000000003</v>
      </c>
      <c r="R243" s="29" t="str">
        <f t="shared" si="124"/>
        <v>Medicaid APG</v>
      </c>
      <c r="S243" s="29">
        <f t="shared" si="143"/>
        <v>98</v>
      </c>
      <c r="T243" s="29">
        <f t="shared" si="149"/>
        <v>105</v>
      </c>
      <c r="U243" s="29">
        <f t="shared" si="126"/>
        <v>39.200000000000003</v>
      </c>
      <c r="V243" s="29">
        <f t="shared" si="127"/>
        <v>39.200000000000003</v>
      </c>
      <c r="W243" s="29">
        <f t="shared" si="128"/>
        <v>36.4</v>
      </c>
      <c r="X243" s="29" t="s">
        <v>53</v>
      </c>
      <c r="Y243" s="33">
        <f t="shared" si="115"/>
        <v>39.200000000000003</v>
      </c>
      <c r="Z243" s="108"/>
      <c r="AA243" s="29">
        <f t="shared" si="129"/>
        <v>39.200000000000003</v>
      </c>
      <c r="AB243" s="33" t="str">
        <f t="shared" si="130"/>
        <v>Medicaid APG</v>
      </c>
      <c r="AC243" s="33">
        <f t="shared" si="131"/>
        <v>39.200000000000003</v>
      </c>
      <c r="AD243" s="33">
        <f t="shared" si="132"/>
        <v>91</v>
      </c>
      <c r="AE243" s="29" t="s">
        <v>53</v>
      </c>
      <c r="AF243" s="27">
        <f t="shared" si="133"/>
        <v>39.200000000000003</v>
      </c>
      <c r="AG243" s="29" t="s">
        <v>53</v>
      </c>
      <c r="AH243" s="34">
        <f t="shared" si="150"/>
        <v>115.11150000000001</v>
      </c>
      <c r="AI243" s="28">
        <f t="shared" si="134"/>
        <v>115.11150000000001</v>
      </c>
      <c r="AJ243" s="29">
        <f t="shared" si="135"/>
        <v>140</v>
      </c>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6"/>
      <c r="CL243" s="6"/>
      <c r="CM243" s="6"/>
      <c r="CN243" s="6"/>
      <c r="CO243" s="6"/>
      <c r="CP243" s="6"/>
      <c r="CQ243" s="6"/>
      <c r="CR243" s="6"/>
      <c r="CS243" s="6"/>
      <c r="CT243" s="6"/>
      <c r="CU243" s="6"/>
      <c r="CV243" s="6"/>
    </row>
    <row r="244" spans="1:100" s="7" customFormat="1" x14ac:dyDescent="0.25">
      <c r="A244" s="112"/>
      <c r="B244" s="31">
        <v>97015</v>
      </c>
      <c r="C244" s="31">
        <v>97015</v>
      </c>
      <c r="D244" s="26" t="s">
        <v>297</v>
      </c>
      <c r="E244" s="32" t="s">
        <v>300</v>
      </c>
      <c r="F244" s="12">
        <v>143</v>
      </c>
      <c r="G244" s="12">
        <f t="shared" si="151"/>
        <v>107.25</v>
      </c>
      <c r="H244" s="12">
        <f t="shared" si="120"/>
        <v>40.040000000000006</v>
      </c>
      <c r="I244" s="29">
        <f t="shared" si="121"/>
        <v>40.040000000000006</v>
      </c>
      <c r="J244" s="29">
        <f t="shared" si="147"/>
        <v>92.95</v>
      </c>
      <c r="K244" s="29">
        <f t="shared" si="113"/>
        <v>42.042000000000009</v>
      </c>
      <c r="L244" s="29">
        <f t="shared" si="148"/>
        <v>89.303500000000014</v>
      </c>
      <c r="M244" s="29">
        <f t="shared" si="111"/>
        <v>35.75</v>
      </c>
      <c r="N244" s="29">
        <f t="shared" si="122"/>
        <v>40.040000000000006</v>
      </c>
      <c r="O244" s="29">
        <f t="shared" si="123"/>
        <v>89.303500000000014</v>
      </c>
      <c r="P244" s="29" t="str">
        <f t="shared" si="144"/>
        <v>Medicaid APG</v>
      </c>
      <c r="Q244" s="29">
        <f t="shared" si="139"/>
        <v>40.040000000000006</v>
      </c>
      <c r="R244" s="29" t="str">
        <f t="shared" si="124"/>
        <v>Medicaid APG</v>
      </c>
      <c r="S244" s="29">
        <f t="shared" si="143"/>
        <v>100.1</v>
      </c>
      <c r="T244" s="29">
        <f t="shared" si="149"/>
        <v>107.25</v>
      </c>
      <c r="U244" s="29">
        <f t="shared" si="126"/>
        <v>40.040000000000006</v>
      </c>
      <c r="V244" s="29">
        <f t="shared" si="127"/>
        <v>40.040000000000006</v>
      </c>
      <c r="W244" s="29">
        <f t="shared" si="128"/>
        <v>37.18</v>
      </c>
      <c r="X244" s="29" t="s">
        <v>53</v>
      </c>
      <c r="Y244" s="33">
        <f t="shared" si="115"/>
        <v>40.040000000000006</v>
      </c>
      <c r="Z244" s="108"/>
      <c r="AA244" s="29">
        <f t="shared" si="129"/>
        <v>40.040000000000006</v>
      </c>
      <c r="AB244" s="33" t="str">
        <f t="shared" si="130"/>
        <v>Medicaid APG</v>
      </c>
      <c r="AC244" s="33">
        <f t="shared" si="131"/>
        <v>40.040000000000006</v>
      </c>
      <c r="AD244" s="33">
        <f t="shared" si="132"/>
        <v>92.95</v>
      </c>
      <c r="AE244" s="29" t="s">
        <v>53</v>
      </c>
      <c r="AF244" s="27">
        <f t="shared" si="133"/>
        <v>40.040000000000006</v>
      </c>
      <c r="AG244" s="29" t="s">
        <v>53</v>
      </c>
      <c r="AH244" s="34">
        <f t="shared" si="150"/>
        <v>117.578175</v>
      </c>
      <c r="AI244" s="28">
        <f t="shared" si="134"/>
        <v>117.578175</v>
      </c>
      <c r="AJ244" s="29">
        <f t="shared" si="135"/>
        <v>143</v>
      </c>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6"/>
      <c r="CL244" s="6"/>
      <c r="CM244" s="6"/>
      <c r="CN244" s="6"/>
      <c r="CO244" s="6"/>
      <c r="CP244" s="6"/>
      <c r="CQ244" s="6"/>
      <c r="CR244" s="6"/>
      <c r="CS244" s="6"/>
      <c r="CT244" s="6"/>
      <c r="CU244" s="6"/>
      <c r="CV244" s="6"/>
    </row>
    <row r="245" spans="1:100" s="7" customFormat="1" x14ac:dyDescent="0.25">
      <c r="A245" s="112"/>
      <c r="B245" s="31">
        <v>97022</v>
      </c>
      <c r="C245" s="31">
        <v>97022</v>
      </c>
      <c r="D245" s="26" t="s">
        <v>297</v>
      </c>
      <c r="E245" s="32" t="s">
        <v>301</v>
      </c>
      <c r="F245" s="12">
        <v>151</v>
      </c>
      <c r="G245" s="12">
        <f t="shared" si="151"/>
        <v>113.25</v>
      </c>
      <c r="H245" s="12">
        <f t="shared" si="120"/>
        <v>42.28</v>
      </c>
      <c r="I245" s="29">
        <f t="shared" si="121"/>
        <v>42.28</v>
      </c>
      <c r="J245" s="29">
        <f t="shared" si="147"/>
        <v>98.15</v>
      </c>
      <c r="K245" s="29">
        <f t="shared" si="113"/>
        <v>44.394000000000005</v>
      </c>
      <c r="L245" s="29">
        <f t="shared" si="148"/>
        <v>94.299500000000009</v>
      </c>
      <c r="M245" s="29">
        <f t="shared" si="111"/>
        <v>37.75</v>
      </c>
      <c r="N245" s="29">
        <f t="shared" si="122"/>
        <v>42.28</v>
      </c>
      <c r="O245" s="29">
        <f t="shared" si="123"/>
        <v>94.299500000000009</v>
      </c>
      <c r="P245" s="29" t="str">
        <f t="shared" si="144"/>
        <v>Medicaid APG</v>
      </c>
      <c r="Q245" s="29">
        <f t="shared" si="139"/>
        <v>42.28</v>
      </c>
      <c r="R245" s="29" t="str">
        <f t="shared" si="124"/>
        <v>Medicaid APG</v>
      </c>
      <c r="S245" s="29">
        <f t="shared" si="143"/>
        <v>105.69999999999999</v>
      </c>
      <c r="T245" s="29">
        <f t="shared" si="149"/>
        <v>113.25</v>
      </c>
      <c r="U245" s="29">
        <f t="shared" si="126"/>
        <v>42.28</v>
      </c>
      <c r="V245" s="29">
        <f t="shared" si="127"/>
        <v>42.28</v>
      </c>
      <c r="W245" s="29">
        <f t="shared" si="128"/>
        <v>39.26</v>
      </c>
      <c r="X245" s="29" t="s">
        <v>53</v>
      </c>
      <c r="Y245" s="33">
        <f t="shared" si="115"/>
        <v>42.28</v>
      </c>
      <c r="Z245" s="108"/>
      <c r="AA245" s="29">
        <f t="shared" si="129"/>
        <v>42.28</v>
      </c>
      <c r="AB245" s="33" t="str">
        <f t="shared" si="130"/>
        <v>Medicaid APG</v>
      </c>
      <c r="AC245" s="33">
        <f t="shared" si="131"/>
        <v>42.28</v>
      </c>
      <c r="AD245" s="33">
        <f t="shared" si="132"/>
        <v>98.15</v>
      </c>
      <c r="AE245" s="29" t="s">
        <v>53</v>
      </c>
      <c r="AF245" s="27">
        <f t="shared" si="133"/>
        <v>42.28</v>
      </c>
      <c r="AG245" s="29" t="s">
        <v>53</v>
      </c>
      <c r="AH245" s="34">
        <f t="shared" si="150"/>
        <v>124.155975</v>
      </c>
      <c r="AI245" s="28">
        <f t="shared" si="134"/>
        <v>124.155975</v>
      </c>
      <c r="AJ245" s="29">
        <f t="shared" si="135"/>
        <v>151</v>
      </c>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6"/>
      <c r="CL245" s="6"/>
      <c r="CM245" s="6"/>
      <c r="CN245" s="6"/>
      <c r="CO245" s="6"/>
      <c r="CP245" s="6"/>
      <c r="CQ245" s="6"/>
      <c r="CR245" s="6"/>
      <c r="CS245" s="6"/>
      <c r="CT245" s="6"/>
      <c r="CU245" s="6"/>
      <c r="CV245" s="6"/>
    </row>
    <row r="246" spans="1:100" s="7" customFormat="1" x14ac:dyDescent="0.25">
      <c r="A246" s="112"/>
      <c r="B246" s="31">
        <v>97036</v>
      </c>
      <c r="C246" s="31">
        <v>97036</v>
      </c>
      <c r="D246" s="26" t="s">
        <v>297</v>
      </c>
      <c r="E246" s="32" t="s">
        <v>302</v>
      </c>
      <c r="F246" s="12">
        <v>155</v>
      </c>
      <c r="G246" s="12">
        <f t="shared" si="151"/>
        <v>116.25</v>
      </c>
      <c r="H246" s="12">
        <f t="shared" si="120"/>
        <v>43.400000000000006</v>
      </c>
      <c r="I246" s="29">
        <f t="shared" si="121"/>
        <v>43.400000000000006</v>
      </c>
      <c r="J246" s="29">
        <f t="shared" si="147"/>
        <v>100.75</v>
      </c>
      <c r="K246" s="29">
        <f t="shared" si="113"/>
        <v>45.570000000000007</v>
      </c>
      <c r="L246" s="29">
        <f t="shared" si="148"/>
        <v>96.797500000000014</v>
      </c>
      <c r="M246" s="29">
        <f t="shared" si="111"/>
        <v>38.75</v>
      </c>
      <c r="N246" s="29">
        <f t="shared" si="122"/>
        <v>43.400000000000006</v>
      </c>
      <c r="O246" s="29">
        <f t="shared" si="123"/>
        <v>96.797500000000014</v>
      </c>
      <c r="P246" s="29" t="str">
        <f t="shared" si="144"/>
        <v>Medicaid APG</v>
      </c>
      <c r="Q246" s="29">
        <f t="shared" si="139"/>
        <v>43.400000000000006</v>
      </c>
      <c r="R246" s="29" t="str">
        <f t="shared" si="124"/>
        <v>Medicaid APG</v>
      </c>
      <c r="S246" s="29">
        <f t="shared" si="143"/>
        <v>108.5</v>
      </c>
      <c r="T246" s="29">
        <f t="shared" si="149"/>
        <v>116.25</v>
      </c>
      <c r="U246" s="29">
        <f t="shared" si="126"/>
        <v>43.400000000000006</v>
      </c>
      <c r="V246" s="29">
        <f t="shared" si="127"/>
        <v>43.400000000000006</v>
      </c>
      <c r="W246" s="29">
        <f t="shared" si="128"/>
        <v>40.300000000000004</v>
      </c>
      <c r="X246" s="29" t="s">
        <v>53</v>
      </c>
      <c r="Y246" s="33">
        <f t="shared" si="115"/>
        <v>43.400000000000006</v>
      </c>
      <c r="Z246" s="108"/>
      <c r="AA246" s="29">
        <f t="shared" si="129"/>
        <v>43.400000000000006</v>
      </c>
      <c r="AB246" s="33" t="str">
        <f t="shared" si="130"/>
        <v>Medicaid APG</v>
      </c>
      <c r="AC246" s="33">
        <f t="shared" si="131"/>
        <v>43.400000000000006</v>
      </c>
      <c r="AD246" s="33">
        <f t="shared" si="132"/>
        <v>100.75</v>
      </c>
      <c r="AE246" s="29" t="s">
        <v>53</v>
      </c>
      <c r="AF246" s="27">
        <f t="shared" si="133"/>
        <v>43.400000000000006</v>
      </c>
      <c r="AG246" s="29" t="s">
        <v>53</v>
      </c>
      <c r="AH246" s="34">
        <f t="shared" si="150"/>
        <v>127.444875</v>
      </c>
      <c r="AI246" s="28">
        <f t="shared" si="134"/>
        <v>127.444875</v>
      </c>
      <c r="AJ246" s="29">
        <f t="shared" si="135"/>
        <v>155</v>
      </c>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6"/>
      <c r="CL246" s="6"/>
      <c r="CM246" s="6"/>
      <c r="CN246" s="6"/>
      <c r="CO246" s="6"/>
      <c r="CP246" s="6"/>
      <c r="CQ246" s="6"/>
      <c r="CR246" s="6"/>
      <c r="CS246" s="6"/>
      <c r="CT246" s="6"/>
      <c r="CU246" s="6"/>
      <c r="CV246" s="6"/>
    </row>
    <row r="247" spans="1:100" s="7" customFormat="1" x14ac:dyDescent="0.25">
      <c r="A247" s="112"/>
      <c r="B247" s="31">
        <v>97110</v>
      </c>
      <c r="C247" s="31">
        <v>97110</v>
      </c>
      <c r="D247" s="26" t="s">
        <v>297</v>
      </c>
      <c r="E247" s="32" t="s">
        <v>303</v>
      </c>
      <c r="F247" s="12">
        <v>163</v>
      </c>
      <c r="G247" s="12">
        <f t="shared" si="151"/>
        <v>122.25</v>
      </c>
      <c r="H247" s="12">
        <f t="shared" si="120"/>
        <v>45.640000000000008</v>
      </c>
      <c r="I247" s="29">
        <f t="shared" si="121"/>
        <v>45.640000000000008</v>
      </c>
      <c r="J247" s="29">
        <f t="shared" si="147"/>
        <v>105.95</v>
      </c>
      <c r="K247" s="29">
        <f t="shared" si="113"/>
        <v>47.922000000000011</v>
      </c>
      <c r="L247" s="29">
        <f t="shared" si="148"/>
        <v>101.79350000000001</v>
      </c>
      <c r="M247" s="29">
        <f t="shared" si="111"/>
        <v>40.75</v>
      </c>
      <c r="N247" s="29">
        <f t="shared" si="122"/>
        <v>45.640000000000008</v>
      </c>
      <c r="O247" s="29">
        <f t="shared" si="123"/>
        <v>101.79350000000001</v>
      </c>
      <c r="P247" s="29" t="str">
        <f t="shared" si="144"/>
        <v>Medicaid APG</v>
      </c>
      <c r="Q247" s="29">
        <f t="shared" si="139"/>
        <v>45.640000000000008</v>
      </c>
      <c r="R247" s="29" t="str">
        <f t="shared" si="124"/>
        <v>Medicaid APG</v>
      </c>
      <c r="S247" s="29">
        <f t="shared" si="143"/>
        <v>114.1</v>
      </c>
      <c r="T247" s="29">
        <f t="shared" si="149"/>
        <v>122.25</v>
      </c>
      <c r="U247" s="29">
        <f t="shared" si="126"/>
        <v>45.640000000000008</v>
      </c>
      <c r="V247" s="29">
        <f t="shared" si="127"/>
        <v>45.640000000000008</v>
      </c>
      <c r="W247" s="29">
        <f t="shared" si="128"/>
        <v>42.38</v>
      </c>
      <c r="X247" s="29" t="s">
        <v>53</v>
      </c>
      <c r="Y247" s="33">
        <f t="shared" si="115"/>
        <v>45.640000000000008</v>
      </c>
      <c r="Z247" s="108"/>
      <c r="AA247" s="29">
        <f t="shared" si="129"/>
        <v>45.640000000000008</v>
      </c>
      <c r="AB247" s="33" t="str">
        <f t="shared" si="130"/>
        <v>Medicaid APG</v>
      </c>
      <c r="AC247" s="33">
        <f t="shared" si="131"/>
        <v>45.640000000000008</v>
      </c>
      <c r="AD247" s="33">
        <f t="shared" si="132"/>
        <v>105.95</v>
      </c>
      <c r="AE247" s="29" t="s">
        <v>53</v>
      </c>
      <c r="AF247" s="27">
        <f t="shared" si="133"/>
        <v>45.640000000000008</v>
      </c>
      <c r="AG247" s="29" t="s">
        <v>53</v>
      </c>
      <c r="AH247" s="34">
        <f t="shared" si="150"/>
        <v>134.02267499999999</v>
      </c>
      <c r="AI247" s="28">
        <f t="shared" si="134"/>
        <v>134.02267499999999</v>
      </c>
      <c r="AJ247" s="29">
        <f t="shared" si="135"/>
        <v>163</v>
      </c>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6"/>
      <c r="CL247" s="6"/>
      <c r="CM247" s="6"/>
      <c r="CN247" s="6"/>
      <c r="CO247" s="6"/>
      <c r="CP247" s="6"/>
      <c r="CQ247" s="6"/>
      <c r="CR247" s="6"/>
      <c r="CS247" s="6"/>
      <c r="CT247" s="6"/>
      <c r="CU247" s="6"/>
      <c r="CV247" s="6"/>
    </row>
    <row r="248" spans="1:100" s="7" customFormat="1" x14ac:dyDescent="0.25">
      <c r="A248" s="112"/>
      <c r="B248" s="31">
        <v>97127</v>
      </c>
      <c r="C248" s="31">
        <v>97127</v>
      </c>
      <c r="D248" s="26" t="s">
        <v>297</v>
      </c>
      <c r="E248" s="32" t="s">
        <v>304</v>
      </c>
      <c r="F248" s="12">
        <v>146</v>
      </c>
      <c r="G248" s="12">
        <f t="shared" si="151"/>
        <v>109.5</v>
      </c>
      <c r="H248" s="12">
        <f t="shared" si="120"/>
        <v>40.880000000000003</v>
      </c>
      <c r="I248" s="29">
        <f t="shared" si="121"/>
        <v>40.880000000000003</v>
      </c>
      <c r="J248" s="29">
        <f t="shared" si="147"/>
        <v>94.9</v>
      </c>
      <c r="K248" s="29">
        <f t="shared" si="113"/>
        <v>42.924000000000007</v>
      </c>
      <c r="L248" s="29">
        <f t="shared" si="148"/>
        <v>91.177000000000007</v>
      </c>
      <c r="M248" s="29">
        <f t="shared" si="111"/>
        <v>36.5</v>
      </c>
      <c r="N248" s="29">
        <f t="shared" si="122"/>
        <v>40.880000000000003</v>
      </c>
      <c r="O248" s="29">
        <f t="shared" si="123"/>
        <v>91.177000000000007</v>
      </c>
      <c r="P248" s="29" t="str">
        <f t="shared" si="144"/>
        <v>Medicaid APG</v>
      </c>
      <c r="Q248" s="29">
        <f t="shared" si="139"/>
        <v>40.880000000000003</v>
      </c>
      <c r="R248" s="29" t="str">
        <f t="shared" si="124"/>
        <v>Medicaid APG</v>
      </c>
      <c r="S248" s="29">
        <f t="shared" si="143"/>
        <v>102.19999999999999</v>
      </c>
      <c r="T248" s="29">
        <f t="shared" si="149"/>
        <v>109.5</v>
      </c>
      <c r="U248" s="29">
        <f t="shared" si="126"/>
        <v>40.880000000000003</v>
      </c>
      <c r="V248" s="29">
        <f t="shared" si="127"/>
        <v>40.880000000000003</v>
      </c>
      <c r="W248" s="29">
        <f t="shared" si="128"/>
        <v>37.96</v>
      </c>
      <c r="X248" s="29" t="s">
        <v>53</v>
      </c>
      <c r="Y248" s="33">
        <f t="shared" si="115"/>
        <v>40.880000000000003</v>
      </c>
      <c r="Z248" s="108"/>
      <c r="AA248" s="29">
        <f t="shared" si="129"/>
        <v>40.880000000000003</v>
      </c>
      <c r="AB248" s="33" t="str">
        <f t="shared" si="130"/>
        <v>Medicaid APG</v>
      </c>
      <c r="AC248" s="33">
        <f t="shared" si="131"/>
        <v>40.880000000000003</v>
      </c>
      <c r="AD248" s="33">
        <f t="shared" si="132"/>
        <v>94.9</v>
      </c>
      <c r="AE248" s="29" t="s">
        <v>53</v>
      </c>
      <c r="AF248" s="27">
        <f t="shared" si="133"/>
        <v>40.880000000000003</v>
      </c>
      <c r="AG248" s="29" t="s">
        <v>53</v>
      </c>
      <c r="AH248" s="34">
        <f t="shared" si="150"/>
        <v>120.04485</v>
      </c>
      <c r="AI248" s="28">
        <f t="shared" si="134"/>
        <v>120.04485</v>
      </c>
      <c r="AJ248" s="29">
        <f t="shared" si="135"/>
        <v>146</v>
      </c>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6"/>
      <c r="CL248" s="6"/>
      <c r="CM248" s="6"/>
      <c r="CN248" s="6"/>
      <c r="CO248" s="6"/>
      <c r="CP248" s="6"/>
      <c r="CQ248" s="6"/>
      <c r="CR248" s="6"/>
      <c r="CS248" s="6"/>
      <c r="CT248" s="6"/>
      <c r="CU248" s="6"/>
      <c r="CV248" s="6"/>
    </row>
    <row r="249" spans="1:100" s="7" customFormat="1" x14ac:dyDescent="0.25">
      <c r="A249" s="112"/>
      <c r="B249" s="31">
        <v>97136</v>
      </c>
      <c r="C249" s="31">
        <v>97136</v>
      </c>
      <c r="D249" s="26" t="s">
        <v>297</v>
      </c>
      <c r="E249" s="32" t="s">
        <v>305</v>
      </c>
      <c r="F249" s="12">
        <v>180</v>
      </c>
      <c r="G249" s="12">
        <f t="shared" si="151"/>
        <v>135</v>
      </c>
      <c r="H249" s="12">
        <f t="shared" si="120"/>
        <v>50.400000000000006</v>
      </c>
      <c r="I249" s="29">
        <f t="shared" si="121"/>
        <v>50.400000000000006</v>
      </c>
      <c r="J249" s="29">
        <f t="shared" si="147"/>
        <v>117</v>
      </c>
      <c r="K249" s="29">
        <f t="shared" si="113"/>
        <v>52.920000000000009</v>
      </c>
      <c r="L249" s="29">
        <f t="shared" si="148"/>
        <v>112.41000000000001</v>
      </c>
      <c r="M249" s="29">
        <f t="shared" si="111"/>
        <v>45</v>
      </c>
      <c r="N249" s="29">
        <f t="shared" si="122"/>
        <v>50.400000000000006</v>
      </c>
      <c r="O249" s="29">
        <f t="shared" si="123"/>
        <v>112.41000000000001</v>
      </c>
      <c r="P249" s="29" t="str">
        <f t="shared" si="144"/>
        <v>Medicaid APG</v>
      </c>
      <c r="Q249" s="29">
        <f t="shared" si="139"/>
        <v>50.400000000000006</v>
      </c>
      <c r="R249" s="29" t="str">
        <f t="shared" si="124"/>
        <v>Medicaid APG</v>
      </c>
      <c r="S249" s="29">
        <f t="shared" si="143"/>
        <v>125.99999999999999</v>
      </c>
      <c r="T249" s="29">
        <f t="shared" si="149"/>
        <v>135</v>
      </c>
      <c r="U249" s="29">
        <f t="shared" si="126"/>
        <v>50.400000000000006</v>
      </c>
      <c r="V249" s="29">
        <f t="shared" si="127"/>
        <v>50.400000000000006</v>
      </c>
      <c r="W249" s="29">
        <f t="shared" si="128"/>
        <v>46.800000000000004</v>
      </c>
      <c r="X249" s="29" t="s">
        <v>53</v>
      </c>
      <c r="Y249" s="33">
        <f t="shared" si="115"/>
        <v>50.400000000000006</v>
      </c>
      <c r="Z249" s="108"/>
      <c r="AA249" s="29">
        <f t="shared" si="129"/>
        <v>50.400000000000006</v>
      </c>
      <c r="AB249" s="33" t="str">
        <f t="shared" si="130"/>
        <v>Medicaid APG</v>
      </c>
      <c r="AC249" s="33">
        <f t="shared" si="131"/>
        <v>50.400000000000006</v>
      </c>
      <c r="AD249" s="33">
        <f t="shared" si="132"/>
        <v>117</v>
      </c>
      <c r="AE249" s="29" t="s">
        <v>53</v>
      </c>
      <c r="AF249" s="27">
        <f t="shared" si="133"/>
        <v>50.400000000000006</v>
      </c>
      <c r="AG249" s="29" t="s">
        <v>53</v>
      </c>
      <c r="AH249" s="34">
        <f t="shared" si="150"/>
        <v>148.00049999999999</v>
      </c>
      <c r="AI249" s="28">
        <f t="shared" si="134"/>
        <v>148.00049999999999</v>
      </c>
      <c r="AJ249" s="29">
        <f t="shared" si="135"/>
        <v>180</v>
      </c>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6"/>
      <c r="CL249" s="6"/>
      <c r="CM249" s="6"/>
      <c r="CN249" s="6"/>
      <c r="CO249" s="6"/>
      <c r="CP249" s="6"/>
      <c r="CQ249" s="6"/>
      <c r="CR249" s="6"/>
      <c r="CS249" s="6"/>
      <c r="CT249" s="6"/>
      <c r="CU249" s="6"/>
      <c r="CV249" s="6"/>
    </row>
    <row r="250" spans="1:100" s="7" customFormat="1" x14ac:dyDescent="0.25">
      <c r="A250" s="112"/>
      <c r="B250" s="31">
        <v>97161</v>
      </c>
      <c r="C250" s="31">
        <v>97161</v>
      </c>
      <c r="D250" s="26" t="s">
        <v>297</v>
      </c>
      <c r="E250" s="32" t="s">
        <v>306</v>
      </c>
      <c r="F250" s="12">
        <v>292</v>
      </c>
      <c r="G250" s="12">
        <f t="shared" si="151"/>
        <v>219</v>
      </c>
      <c r="H250" s="12">
        <f t="shared" si="120"/>
        <v>81.760000000000005</v>
      </c>
      <c r="I250" s="29">
        <f t="shared" si="121"/>
        <v>81.760000000000005</v>
      </c>
      <c r="J250" s="29">
        <f t="shared" si="147"/>
        <v>189.8</v>
      </c>
      <c r="K250" s="29">
        <f t="shared" si="113"/>
        <v>85.848000000000013</v>
      </c>
      <c r="L250" s="29">
        <f t="shared" si="148"/>
        <v>182.35400000000001</v>
      </c>
      <c r="M250" s="29">
        <f t="shared" si="111"/>
        <v>73</v>
      </c>
      <c r="N250" s="29">
        <f t="shared" si="122"/>
        <v>81.760000000000005</v>
      </c>
      <c r="O250" s="29">
        <f t="shared" si="123"/>
        <v>182.35400000000001</v>
      </c>
      <c r="P250" s="29" t="str">
        <f t="shared" si="144"/>
        <v>Medicaid APG</v>
      </c>
      <c r="Q250" s="29">
        <f t="shared" si="139"/>
        <v>81.760000000000005</v>
      </c>
      <c r="R250" s="29" t="str">
        <f t="shared" si="124"/>
        <v>Medicaid APG</v>
      </c>
      <c r="S250" s="29">
        <f t="shared" si="143"/>
        <v>204.39999999999998</v>
      </c>
      <c r="T250" s="29">
        <f t="shared" si="149"/>
        <v>219</v>
      </c>
      <c r="U250" s="29">
        <f t="shared" si="126"/>
        <v>81.760000000000005</v>
      </c>
      <c r="V250" s="29">
        <f t="shared" si="127"/>
        <v>81.760000000000005</v>
      </c>
      <c r="W250" s="29">
        <f t="shared" si="128"/>
        <v>75.92</v>
      </c>
      <c r="X250" s="29" t="s">
        <v>53</v>
      </c>
      <c r="Y250" s="33">
        <f t="shared" si="115"/>
        <v>81.760000000000005</v>
      </c>
      <c r="Z250" s="108"/>
      <c r="AA250" s="29">
        <f t="shared" si="129"/>
        <v>81.760000000000005</v>
      </c>
      <c r="AB250" s="33" t="str">
        <f t="shared" si="130"/>
        <v>Medicaid APG</v>
      </c>
      <c r="AC250" s="33">
        <f t="shared" si="131"/>
        <v>81.760000000000005</v>
      </c>
      <c r="AD250" s="33">
        <f t="shared" si="132"/>
        <v>189.8</v>
      </c>
      <c r="AE250" s="29" t="s">
        <v>53</v>
      </c>
      <c r="AF250" s="27">
        <f t="shared" si="133"/>
        <v>81.760000000000005</v>
      </c>
      <c r="AG250" s="29" t="s">
        <v>53</v>
      </c>
      <c r="AH250" s="34">
        <f t="shared" si="150"/>
        <v>240.08969999999999</v>
      </c>
      <c r="AI250" s="28">
        <f t="shared" si="134"/>
        <v>240.08969999999999</v>
      </c>
      <c r="AJ250" s="29">
        <f t="shared" si="135"/>
        <v>292</v>
      </c>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6"/>
      <c r="CL250" s="6"/>
      <c r="CM250" s="6"/>
      <c r="CN250" s="6"/>
      <c r="CO250" s="6"/>
      <c r="CP250" s="6"/>
      <c r="CQ250" s="6"/>
      <c r="CR250" s="6"/>
      <c r="CS250" s="6"/>
      <c r="CT250" s="6"/>
      <c r="CU250" s="6"/>
      <c r="CV250" s="6"/>
    </row>
    <row r="251" spans="1:100" s="7" customFormat="1" x14ac:dyDescent="0.25">
      <c r="A251" s="112"/>
      <c r="B251" s="31">
        <v>97162</v>
      </c>
      <c r="C251" s="31">
        <v>97162</v>
      </c>
      <c r="D251" s="26" t="s">
        <v>297</v>
      </c>
      <c r="E251" s="32" t="s">
        <v>307</v>
      </c>
      <c r="F251" s="12">
        <v>292</v>
      </c>
      <c r="G251" s="12">
        <f t="shared" si="151"/>
        <v>219</v>
      </c>
      <c r="H251" s="12">
        <f t="shared" si="120"/>
        <v>81.760000000000005</v>
      </c>
      <c r="I251" s="29">
        <f t="shared" si="121"/>
        <v>81.760000000000005</v>
      </c>
      <c r="J251" s="29">
        <f t="shared" si="147"/>
        <v>189.8</v>
      </c>
      <c r="K251" s="29">
        <f t="shared" si="113"/>
        <v>85.848000000000013</v>
      </c>
      <c r="L251" s="29">
        <f t="shared" si="148"/>
        <v>182.35400000000001</v>
      </c>
      <c r="M251" s="29">
        <f t="shared" si="111"/>
        <v>73</v>
      </c>
      <c r="N251" s="29">
        <f t="shared" si="122"/>
        <v>81.760000000000005</v>
      </c>
      <c r="O251" s="29">
        <f t="shared" si="123"/>
        <v>182.35400000000001</v>
      </c>
      <c r="P251" s="29" t="str">
        <f t="shared" si="144"/>
        <v>Medicaid APG</v>
      </c>
      <c r="Q251" s="29">
        <f t="shared" si="139"/>
        <v>81.760000000000005</v>
      </c>
      <c r="R251" s="29" t="str">
        <f t="shared" si="124"/>
        <v>Medicaid APG</v>
      </c>
      <c r="S251" s="29">
        <f t="shared" si="143"/>
        <v>204.39999999999998</v>
      </c>
      <c r="T251" s="29">
        <f t="shared" si="149"/>
        <v>219</v>
      </c>
      <c r="U251" s="29">
        <f t="shared" si="126"/>
        <v>81.760000000000005</v>
      </c>
      <c r="V251" s="29">
        <f t="shared" si="127"/>
        <v>81.760000000000005</v>
      </c>
      <c r="W251" s="29">
        <f t="shared" si="128"/>
        <v>75.92</v>
      </c>
      <c r="X251" s="29" t="s">
        <v>53</v>
      </c>
      <c r="Y251" s="33">
        <f t="shared" si="115"/>
        <v>81.760000000000005</v>
      </c>
      <c r="Z251" s="108"/>
      <c r="AA251" s="29">
        <f t="shared" si="129"/>
        <v>81.760000000000005</v>
      </c>
      <c r="AB251" s="33" t="str">
        <f t="shared" si="130"/>
        <v>Medicaid APG</v>
      </c>
      <c r="AC251" s="33">
        <f t="shared" si="131"/>
        <v>81.760000000000005</v>
      </c>
      <c r="AD251" s="33">
        <f t="shared" si="132"/>
        <v>189.8</v>
      </c>
      <c r="AE251" s="29" t="s">
        <v>53</v>
      </c>
      <c r="AF251" s="27">
        <f t="shared" si="133"/>
        <v>81.760000000000005</v>
      </c>
      <c r="AG251" s="29" t="s">
        <v>53</v>
      </c>
      <c r="AH251" s="34">
        <f t="shared" si="150"/>
        <v>240.08969999999999</v>
      </c>
      <c r="AI251" s="28">
        <f t="shared" si="134"/>
        <v>240.08969999999999</v>
      </c>
      <c r="AJ251" s="29">
        <f t="shared" si="135"/>
        <v>292</v>
      </c>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6"/>
      <c r="CL251" s="6"/>
      <c r="CM251" s="6"/>
      <c r="CN251" s="6"/>
      <c r="CO251" s="6"/>
      <c r="CP251" s="6"/>
      <c r="CQ251" s="6"/>
      <c r="CR251" s="6"/>
      <c r="CS251" s="6"/>
      <c r="CT251" s="6"/>
      <c r="CU251" s="6"/>
      <c r="CV251" s="6"/>
    </row>
    <row r="252" spans="1:100" s="7" customFormat="1" x14ac:dyDescent="0.25">
      <c r="A252" s="112"/>
      <c r="B252" s="31">
        <v>97163</v>
      </c>
      <c r="C252" s="31">
        <v>97163</v>
      </c>
      <c r="D252" s="26" t="s">
        <v>297</v>
      </c>
      <c r="E252" s="32" t="s">
        <v>308</v>
      </c>
      <c r="F252" s="12">
        <v>292</v>
      </c>
      <c r="G252" s="12">
        <f t="shared" si="151"/>
        <v>219</v>
      </c>
      <c r="H252" s="12">
        <f t="shared" si="120"/>
        <v>81.760000000000005</v>
      </c>
      <c r="I252" s="29">
        <f t="shared" si="121"/>
        <v>81.760000000000005</v>
      </c>
      <c r="J252" s="29">
        <f t="shared" si="147"/>
        <v>189.8</v>
      </c>
      <c r="K252" s="29">
        <f t="shared" si="113"/>
        <v>85.848000000000013</v>
      </c>
      <c r="L252" s="29">
        <f t="shared" si="148"/>
        <v>182.35400000000001</v>
      </c>
      <c r="M252" s="29">
        <f t="shared" si="111"/>
        <v>73</v>
      </c>
      <c r="N252" s="29">
        <f t="shared" si="122"/>
        <v>81.760000000000005</v>
      </c>
      <c r="O252" s="29">
        <f t="shared" si="123"/>
        <v>182.35400000000001</v>
      </c>
      <c r="P252" s="29" t="str">
        <f t="shared" si="144"/>
        <v>Medicaid APG</v>
      </c>
      <c r="Q252" s="29">
        <f t="shared" si="139"/>
        <v>81.760000000000005</v>
      </c>
      <c r="R252" s="29" t="str">
        <f t="shared" si="124"/>
        <v>Medicaid APG</v>
      </c>
      <c r="S252" s="29">
        <f t="shared" si="143"/>
        <v>204.39999999999998</v>
      </c>
      <c r="T252" s="29">
        <f t="shared" si="149"/>
        <v>219</v>
      </c>
      <c r="U252" s="29">
        <f t="shared" si="126"/>
        <v>81.760000000000005</v>
      </c>
      <c r="V252" s="29">
        <f t="shared" si="127"/>
        <v>81.760000000000005</v>
      </c>
      <c r="W252" s="29">
        <f t="shared" si="128"/>
        <v>75.92</v>
      </c>
      <c r="X252" s="29" t="s">
        <v>53</v>
      </c>
      <c r="Y252" s="33">
        <f t="shared" si="115"/>
        <v>81.760000000000005</v>
      </c>
      <c r="Z252" s="108"/>
      <c r="AA252" s="29">
        <f t="shared" si="129"/>
        <v>81.760000000000005</v>
      </c>
      <c r="AB252" s="33" t="str">
        <f t="shared" si="130"/>
        <v>Medicaid APG</v>
      </c>
      <c r="AC252" s="33">
        <f t="shared" si="131"/>
        <v>81.760000000000005</v>
      </c>
      <c r="AD252" s="33">
        <f t="shared" si="132"/>
        <v>189.8</v>
      </c>
      <c r="AE252" s="29" t="s">
        <v>53</v>
      </c>
      <c r="AF252" s="27">
        <f t="shared" si="133"/>
        <v>81.760000000000005</v>
      </c>
      <c r="AG252" s="29" t="s">
        <v>53</v>
      </c>
      <c r="AH252" s="34">
        <f t="shared" si="150"/>
        <v>240.08969999999999</v>
      </c>
      <c r="AI252" s="28">
        <f t="shared" si="134"/>
        <v>240.08969999999999</v>
      </c>
      <c r="AJ252" s="29">
        <f t="shared" si="135"/>
        <v>292</v>
      </c>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6"/>
      <c r="CL252" s="6"/>
      <c r="CM252" s="6"/>
      <c r="CN252" s="6"/>
      <c r="CO252" s="6"/>
      <c r="CP252" s="6"/>
      <c r="CQ252" s="6"/>
      <c r="CR252" s="6"/>
      <c r="CS252" s="6"/>
      <c r="CT252" s="6"/>
      <c r="CU252" s="6"/>
      <c r="CV252" s="6"/>
    </row>
    <row r="253" spans="1:100" s="7" customFormat="1" x14ac:dyDescent="0.25">
      <c r="A253" s="112"/>
      <c r="B253" s="31">
        <v>92521</v>
      </c>
      <c r="C253" s="31">
        <v>92521</v>
      </c>
      <c r="D253" s="26" t="s">
        <v>309</v>
      </c>
      <c r="E253" s="32" t="s">
        <v>310</v>
      </c>
      <c r="F253" s="12">
        <v>504</v>
      </c>
      <c r="G253" s="12">
        <f t="shared" si="151"/>
        <v>378</v>
      </c>
      <c r="H253" s="12">
        <f t="shared" si="120"/>
        <v>141.12</v>
      </c>
      <c r="I253" s="29">
        <f t="shared" si="121"/>
        <v>141.12</v>
      </c>
      <c r="J253" s="29">
        <f t="shared" si="147"/>
        <v>327.60000000000002</v>
      </c>
      <c r="K253" s="29">
        <f t="shared" si="113"/>
        <v>148.17600000000002</v>
      </c>
      <c r="L253" s="29">
        <f t="shared" si="148"/>
        <v>314.74800000000005</v>
      </c>
      <c r="M253" s="29">
        <f t="shared" si="111"/>
        <v>126</v>
      </c>
      <c r="N253" s="29">
        <f t="shared" si="122"/>
        <v>141.12</v>
      </c>
      <c r="O253" s="29">
        <f t="shared" si="123"/>
        <v>314.74800000000005</v>
      </c>
      <c r="P253" s="29">
        <f>X253*1.05</f>
        <v>74.896500000000003</v>
      </c>
      <c r="Q253" s="29">
        <f t="shared" si="139"/>
        <v>141.12</v>
      </c>
      <c r="R253" s="29">
        <f t="shared" si="124"/>
        <v>71.33</v>
      </c>
      <c r="S253" s="29">
        <f t="shared" si="143"/>
        <v>352.79999999999995</v>
      </c>
      <c r="T253" s="29">
        <f t="shared" si="149"/>
        <v>378</v>
      </c>
      <c r="U253" s="29">
        <f t="shared" si="126"/>
        <v>141.12</v>
      </c>
      <c r="V253" s="29">
        <f t="shared" si="127"/>
        <v>141.12</v>
      </c>
      <c r="W253" s="29">
        <f t="shared" si="128"/>
        <v>131.04</v>
      </c>
      <c r="X253" s="29">
        <v>71.33</v>
      </c>
      <c r="Y253" s="33">
        <f t="shared" si="115"/>
        <v>141.12</v>
      </c>
      <c r="Z253" s="108"/>
      <c r="AA253" s="29">
        <f t="shared" si="129"/>
        <v>141.12</v>
      </c>
      <c r="AB253" s="33">
        <f t="shared" si="130"/>
        <v>71.33</v>
      </c>
      <c r="AC253" s="33">
        <f t="shared" si="131"/>
        <v>141.12</v>
      </c>
      <c r="AD253" s="33">
        <f t="shared" si="132"/>
        <v>327.60000000000002</v>
      </c>
      <c r="AE253" s="29" t="s">
        <v>53</v>
      </c>
      <c r="AF253" s="27">
        <f t="shared" si="133"/>
        <v>141.12</v>
      </c>
      <c r="AG253" s="29" t="s">
        <v>53</v>
      </c>
      <c r="AH253" s="34">
        <f t="shared" si="150"/>
        <v>414.40139999999997</v>
      </c>
      <c r="AI253" s="28">
        <f t="shared" si="134"/>
        <v>414.40139999999997</v>
      </c>
      <c r="AJ253" s="29">
        <f t="shared" si="135"/>
        <v>504</v>
      </c>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6"/>
      <c r="CL253" s="6"/>
      <c r="CM253" s="6"/>
      <c r="CN253" s="6"/>
      <c r="CO253" s="6"/>
      <c r="CP253" s="6"/>
      <c r="CQ253" s="6"/>
      <c r="CR253" s="6"/>
      <c r="CS253" s="6"/>
      <c r="CT253" s="6"/>
      <c r="CU253" s="6"/>
      <c r="CV253" s="6"/>
    </row>
    <row r="254" spans="1:100" s="7" customFormat="1" x14ac:dyDescent="0.25">
      <c r="A254" s="112"/>
      <c r="B254" s="31">
        <v>92522</v>
      </c>
      <c r="C254" s="31">
        <v>92522</v>
      </c>
      <c r="D254" s="26" t="s">
        <v>309</v>
      </c>
      <c r="E254" s="32" t="s">
        <v>311</v>
      </c>
      <c r="F254" s="12">
        <v>324</v>
      </c>
      <c r="G254" s="12">
        <f t="shared" si="151"/>
        <v>243</v>
      </c>
      <c r="H254" s="12">
        <f t="shared" si="120"/>
        <v>90.720000000000013</v>
      </c>
      <c r="I254" s="29">
        <f t="shared" si="121"/>
        <v>90.720000000000013</v>
      </c>
      <c r="J254" s="29">
        <f t="shared" si="147"/>
        <v>210.6</v>
      </c>
      <c r="K254" s="29">
        <f t="shared" si="113"/>
        <v>95.256000000000014</v>
      </c>
      <c r="L254" s="29">
        <f t="shared" si="148"/>
        <v>202.33800000000002</v>
      </c>
      <c r="M254" s="29">
        <f t="shared" si="111"/>
        <v>81</v>
      </c>
      <c r="N254" s="29">
        <f t="shared" si="122"/>
        <v>90.720000000000013</v>
      </c>
      <c r="O254" s="29">
        <f t="shared" si="123"/>
        <v>202.33800000000002</v>
      </c>
      <c r="P254" s="29">
        <f t="shared" ref="P254:P255" si="152">X254*1.05</f>
        <v>60.69</v>
      </c>
      <c r="Q254" s="29">
        <f t="shared" si="139"/>
        <v>90.720000000000013</v>
      </c>
      <c r="R254" s="29">
        <f t="shared" si="124"/>
        <v>57.8</v>
      </c>
      <c r="S254" s="29">
        <f t="shared" si="143"/>
        <v>226.79999999999998</v>
      </c>
      <c r="T254" s="29">
        <f t="shared" si="149"/>
        <v>243</v>
      </c>
      <c r="U254" s="29">
        <f t="shared" si="126"/>
        <v>90.720000000000013</v>
      </c>
      <c r="V254" s="29">
        <f t="shared" si="127"/>
        <v>90.720000000000013</v>
      </c>
      <c r="W254" s="29">
        <f t="shared" si="128"/>
        <v>84.240000000000009</v>
      </c>
      <c r="X254" s="29">
        <v>57.8</v>
      </c>
      <c r="Y254" s="33">
        <f t="shared" si="115"/>
        <v>90.720000000000013</v>
      </c>
      <c r="Z254" s="108"/>
      <c r="AA254" s="29">
        <f t="shared" si="129"/>
        <v>90.720000000000013</v>
      </c>
      <c r="AB254" s="33">
        <f t="shared" si="130"/>
        <v>57.8</v>
      </c>
      <c r="AC254" s="33">
        <f t="shared" si="131"/>
        <v>90.720000000000013</v>
      </c>
      <c r="AD254" s="33">
        <f t="shared" si="132"/>
        <v>210.6</v>
      </c>
      <c r="AE254" s="29" t="s">
        <v>53</v>
      </c>
      <c r="AF254" s="27">
        <f t="shared" si="133"/>
        <v>90.720000000000013</v>
      </c>
      <c r="AG254" s="29" t="s">
        <v>53</v>
      </c>
      <c r="AH254" s="34">
        <f t="shared" si="150"/>
        <v>266.40089999999998</v>
      </c>
      <c r="AI254" s="28">
        <f t="shared" si="134"/>
        <v>266.40089999999998</v>
      </c>
      <c r="AJ254" s="29">
        <f t="shared" si="135"/>
        <v>324</v>
      </c>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6"/>
      <c r="CL254" s="6"/>
      <c r="CM254" s="6"/>
      <c r="CN254" s="6"/>
      <c r="CO254" s="6"/>
      <c r="CP254" s="6"/>
      <c r="CQ254" s="6"/>
      <c r="CR254" s="6"/>
      <c r="CS254" s="6"/>
      <c r="CT254" s="6"/>
      <c r="CU254" s="6"/>
      <c r="CV254" s="6"/>
    </row>
    <row r="255" spans="1:100" s="7" customFormat="1" x14ac:dyDescent="0.25">
      <c r="A255" s="112"/>
      <c r="B255" s="31">
        <v>92523</v>
      </c>
      <c r="C255" s="31">
        <v>92523</v>
      </c>
      <c r="D255" s="26" t="s">
        <v>309</v>
      </c>
      <c r="E255" s="32" t="s">
        <v>312</v>
      </c>
      <c r="F255" s="12">
        <v>539</v>
      </c>
      <c r="G255" s="12">
        <f t="shared" si="151"/>
        <v>404.25</v>
      </c>
      <c r="H255" s="12">
        <f t="shared" si="120"/>
        <v>150.92000000000002</v>
      </c>
      <c r="I255" s="29">
        <f t="shared" si="121"/>
        <v>150.92000000000002</v>
      </c>
      <c r="J255" s="29">
        <f t="shared" si="147"/>
        <v>350.35</v>
      </c>
      <c r="K255" s="29">
        <f t="shared" si="113"/>
        <v>158.46600000000004</v>
      </c>
      <c r="L255" s="29">
        <f t="shared" si="148"/>
        <v>336.60550000000001</v>
      </c>
      <c r="M255" s="29">
        <f t="shared" si="111"/>
        <v>134.75</v>
      </c>
      <c r="N255" s="29">
        <f t="shared" si="122"/>
        <v>150.92000000000002</v>
      </c>
      <c r="O255" s="29">
        <f t="shared" si="123"/>
        <v>336.60550000000001</v>
      </c>
      <c r="P255" s="29">
        <f t="shared" si="152"/>
        <v>126.2625</v>
      </c>
      <c r="Q255" s="29">
        <f t="shared" si="139"/>
        <v>150.92000000000002</v>
      </c>
      <c r="R255" s="29">
        <f t="shared" si="124"/>
        <v>120.25</v>
      </c>
      <c r="S255" s="29">
        <f t="shared" si="143"/>
        <v>377.29999999999995</v>
      </c>
      <c r="T255" s="29">
        <f t="shared" si="149"/>
        <v>404.25</v>
      </c>
      <c r="U255" s="29">
        <f t="shared" si="126"/>
        <v>150.92000000000002</v>
      </c>
      <c r="V255" s="29">
        <f t="shared" si="127"/>
        <v>150.92000000000002</v>
      </c>
      <c r="W255" s="29">
        <f t="shared" si="128"/>
        <v>140.14000000000001</v>
      </c>
      <c r="X255" s="29">
        <v>120.25</v>
      </c>
      <c r="Y255" s="33">
        <f t="shared" si="115"/>
        <v>150.92000000000002</v>
      </c>
      <c r="Z255" s="108"/>
      <c r="AA255" s="29">
        <f t="shared" si="129"/>
        <v>150.92000000000002</v>
      </c>
      <c r="AB255" s="33">
        <f t="shared" si="130"/>
        <v>120.25</v>
      </c>
      <c r="AC255" s="33">
        <f t="shared" si="131"/>
        <v>150.92000000000002</v>
      </c>
      <c r="AD255" s="33">
        <f t="shared" si="132"/>
        <v>350.35</v>
      </c>
      <c r="AE255" s="29" t="s">
        <v>53</v>
      </c>
      <c r="AF255" s="27">
        <f t="shared" si="133"/>
        <v>150.92000000000002</v>
      </c>
      <c r="AG255" s="29" t="s">
        <v>53</v>
      </c>
      <c r="AH255" s="34">
        <f t="shared" si="150"/>
        <v>443.17927500000002</v>
      </c>
      <c r="AI255" s="28">
        <f t="shared" si="134"/>
        <v>443.17927500000002</v>
      </c>
      <c r="AJ255" s="29">
        <f t="shared" si="135"/>
        <v>539</v>
      </c>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6"/>
      <c r="CL255" s="6"/>
      <c r="CM255" s="6"/>
      <c r="CN255" s="6"/>
      <c r="CO255" s="6"/>
      <c r="CP255" s="6"/>
      <c r="CQ255" s="6"/>
      <c r="CR255" s="6"/>
      <c r="CS255" s="6"/>
      <c r="CT255" s="6"/>
      <c r="CU255" s="6"/>
      <c r="CV255" s="6"/>
    </row>
    <row r="256" spans="1:100" s="7" customFormat="1" x14ac:dyDescent="0.25">
      <c r="A256" s="112"/>
      <c r="B256" s="31">
        <v>92526</v>
      </c>
      <c r="C256" s="31">
        <v>92526</v>
      </c>
      <c r="D256" s="26" t="s">
        <v>309</v>
      </c>
      <c r="E256" s="32" t="s">
        <v>313</v>
      </c>
      <c r="F256" s="12">
        <v>320</v>
      </c>
      <c r="G256" s="12">
        <f t="shared" si="151"/>
        <v>240</v>
      </c>
      <c r="H256" s="12">
        <f t="shared" si="120"/>
        <v>89.600000000000009</v>
      </c>
      <c r="I256" s="29">
        <f t="shared" si="121"/>
        <v>89.600000000000009</v>
      </c>
      <c r="J256" s="29">
        <f t="shared" si="147"/>
        <v>208</v>
      </c>
      <c r="K256" s="29">
        <f t="shared" si="113"/>
        <v>94.080000000000013</v>
      </c>
      <c r="L256" s="29">
        <f t="shared" si="148"/>
        <v>199.84000000000003</v>
      </c>
      <c r="M256" s="29">
        <f t="shared" ref="M256:M325" si="153">F256*0.25</f>
        <v>80</v>
      </c>
      <c r="N256" s="29">
        <f t="shared" si="122"/>
        <v>89.600000000000009</v>
      </c>
      <c r="O256" s="29">
        <f t="shared" si="123"/>
        <v>199.84000000000003</v>
      </c>
      <c r="P256" s="29" t="str">
        <f t="shared" si="144"/>
        <v>Medicaid APG</v>
      </c>
      <c r="Q256" s="29">
        <f t="shared" si="139"/>
        <v>89.600000000000009</v>
      </c>
      <c r="R256" s="29" t="str">
        <f t="shared" si="124"/>
        <v>Medicaid APG</v>
      </c>
      <c r="S256" s="29">
        <f t="shared" si="143"/>
        <v>224</v>
      </c>
      <c r="T256" s="29">
        <f t="shared" si="149"/>
        <v>240</v>
      </c>
      <c r="U256" s="29">
        <f t="shared" si="126"/>
        <v>89.600000000000009</v>
      </c>
      <c r="V256" s="29">
        <f t="shared" si="127"/>
        <v>89.600000000000009</v>
      </c>
      <c r="W256" s="29">
        <f t="shared" si="128"/>
        <v>83.2</v>
      </c>
      <c r="X256" s="29" t="s">
        <v>53</v>
      </c>
      <c r="Y256" s="33">
        <f t="shared" si="115"/>
        <v>89.600000000000009</v>
      </c>
      <c r="Z256" s="108"/>
      <c r="AA256" s="29">
        <f t="shared" si="129"/>
        <v>89.600000000000009</v>
      </c>
      <c r="AB256" s="33" t="str">
        <f t="shared" si="130"/>
        <v>Medicaid APG</v>
      </c>
      <c r="AC256" s="33">
        <f t="shared" si="131"/>
        <v>89.600000000000009</v>
      </c>
      <c r="AD256" s="33">
        <f t="shared" si="132"/>
        <v>208</v>
      </c>
      <c r="AE256" s="29" t="s">
        <v>53</v>
      </c>
      <c r="AF256" s="27">
        <f t="shared" si="133"/>
        <v>89.600000000000009</v>
      </c>
      <c r="AG256" s="29" t="s">
        <v>53</v>
      </c>
      <c r="AH256" s="34">
        <f t="shared" si="150"/>
        <v>263.11200000000002</v>
      </c>
      <c r="AI256" s="28">
        <f t="shared" si="134"/>
        <v>263.11200000000002</v>
      </c>
      <c r="AJ256" s="29">
        <f t="shared" si="135"/>
        <v>320</v>
      </c>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6"/>
      <c r="CL256" s="6"/>
      <c r="CM256" s="6"/>
      <c r="CN256" s="6"/>
      <c r="CO256" s="6"/>
      <c r="CP256" s="6"/>
      <c r="CQ256" s="6"/>
      <c r="CR256" s="6"/>
      <c r="CS256" s="6"/>
      <c r="CT256" s="6"/>
      <c r="CU256" s="6"/>
      <c r="CV256" s="6"/>
    </row>
    <row r="257" spans="1:100" s="7" customFormat="1" x14ac:dyDescent="0.25">
      <c r="A257" s="112"/>
      <c r="B257" s="31">
        <v>96125</v>
      </c>
      <c r="C257" s="31">
        <v>96125</v>
      </c>
      <c r="D257" s="26" t="s">
        <v>309</v>
      </c>
      <c r="E257" s="32" t="s">
        <v>314</v>
      </c>
      <c r="F257" s="12">
        <v>384</v>
      </c>
      <c r="G257" s="12">
        <f t="shared" si="151"/>
        <v>288</v>
      </c>
      <c r="H257" s="12">
        <f t="shared" si="120"/>
        <v>107.52000000000001</v>
      </c>
      <c r="I257" s="29">
        <f t="shared" si="121"/>
        <v>107.52000000000001</v>
      </c>
      <c r="J257" s="29">
        <f t="shared" si="147"/>
        <v>249.60000000000002</v>
      </c>
      <c r="K257" s="29">
        <f t="shared" si="113"/>
        <v>112.89600000000002</v>
      </c>
      <c r="L257" s="29">
        <f t="shared" si="148"/>
        <v>239.80800000000002</v>
      </c>
      <c r="M257" s="29">
        <f t="shared" si="153"/>
        <v>96</v>
      </c>
      <c r="N257" s="29">
        <f t="shared" si="122"/>
        <v>107.52000000000001</v>
      </c>
      <c r="O257" s="29">
        <f t="shared" si="123"/>
        <v>239.80800000000002</v>
      </c>
      <c r="P257" s="29" t="str">
        <f t="shared" si="144"/>
        <v>Medicaid APG</v>
      </c>
      <c r="Q257" s="29">
        <f t="shared" si="139"/>
        <v>107.52000000000001</v>
      </c>
      <c r="R257" s="29" t="str">
        <f t="shared" si="124"/>
        <v>Medicaid APG</v>
      </c>
      <c r="S257" s="29">
        <f t="shared" si="143"/>
        <v>268.79999999999995</v>
      </c>
      <c r="T257" s="29">
        <f t="shared" si="149"/>
        <v>288</v>
      </c>
      <c r="U257" s="29">
        <f t="shared" si="126"/>
        <v>107.52000000000001</v>
      </c>
      <c r="V257" s="29">
        <f t="shared" si="127"/>
        <v>107.52000000000001</v>
      </c>
      <c r="W257" s="29">
        <f t="shared" si="128"/>
        <v>99.84</v>
      </c>
      <c r="X257" s="29" t="s">
        <v>53</v>
      </c>
      <c r="Y257" s="33">
        <f t="shared" si="115"/>
        <v>107.52000000000001</v>
      </c>
      <c r="Z257" s="108"/>
      <c r="AA257" s="29">
        <f t="shared" si="129"/>
        <v>107.52000000000001</v>
      </c>
      <c r="AB257" s="33" t="str">
        <f t="shared" si="130"/>
        <v>Medicaid APG</v>
      </c>
      <c r="AC257" s="33">
        <f t="shared" si="131"/>
        <v>107.52000000000001</v>
      </c>
      <c r="AD257" s="33">
        <f t="shared" si="132"/>
        <v>249.60000000000002</v>
      </c>
      <c r="AE257" s="29" t="s">
        <v>53</v>
      </c>
      <c r="AF257" s="27">
        <f t="shared" si="133"/>
        <v>107.52000000000001</v>
      </c>
      <c r="AG257" s="29" t="s">
        <v>53</v>
      </c>
      <c r="AH257" s="34">
        <f t="shared" si="150"/>
        <v>315.73439999999999</v>
      </c>
      <c r="AI257" s="28">
        <f t="shared" si="134"/>
        <v>315.73439999999999</v>
      </c>
      <c r="AJ257" s="29">
        <f t="shared" si="135"/>
        <v>384</v>
      </c>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6"/>
      <c r="CL257" s="6"/>
      <c r="CM257" s="6"/>
      <c r="CN257" s="6"/>
      <c r="CO257" s="6"/>
      <c r="CP257" s="6"/>
      <c r="CQ257" s="6"/>
      <c r="CR257" s="6"/>
      <c r="CS257" s="6"/>
      <c r="CT257" s="6"/>
      <c r="CU257" s="6"/>
      <c r="CV257" s="6"/>
    </row>
    <row r="258" spans="1:100" s="7" customFormat="1" x14ac:dyDescent="0.25">
      <c r="A258" s="110" t="s">
        <v>360</v>
      </c>
      <c r="B258" s="31">
        <v>95115</v>
      </c>
      <c r="C258" s="31">
        <v>95115</v>
      </c>
      <c r="D258" s="26" t="s">
        <v>315</v>
      </c>
      <c r="E258" s="26" t="s">
        <v>371</v>
      </c>
      <c r="F258" s="12">
        <v>50</v>
      </c>
      <c r="G258" s="12">
        <f t="shared" si="151"/>
        <v>37.5</v>
      </c>
      <c r="H258" s="12">
        <f t="shared" si="120"/>
        <v>14.000000000000002</v>
      </c>
      <c r="I258" s="29">
        <f t="shared" si="121"/>
        <v>14.000000000000002</v>
      </c>
      <c r="J258" s="23">
        <v>12.79</v>
      </c>
      <c r="K258" s="29">
        <f t="shared" si="113"/>
        <v>14.700000000000003</v>
      </c>
      <c r="L258" s="35">
        <v>11.09</v>
      </c>
      <c r="M258" s="29">
        <f t="shared" si="153"/>
        <v>12.5</v>
      </c>
      <c r="N258" s="29">
        <f t="shared" si="122"/>
        <v>14.000000000000002</v>
      </c>
      <c r="O258" s="29">
        <v>11.09</v>
      </c>
      <c r="P258" s="29">
        <f>X258*1.05</f>
        <v>8.0850000000000009</v>
      </c>
      <c r="Q258" s="12">
        <v>9.18</v>
      </c>
      <c r="R258" s="29">
        <f t="shared" si="124"/>
        <v>7.7</v>
      </c>
      <c r="S258" s="29">
        <f t="shared" si="143"/>
        <v>35</v>
      </c>
      <c r="T258" s="29">
        <f t="shared" si="149"/>
        <v>37.5</v>
      </c>
      <c r="U258" s="29">
        <f t="shared" si="126"/>
        <v>14.000000000000002</v>
      </c>
      <c r="V258" s="29">
        <f t="shared" si="127"/>
        <v>14.000000000000002</v>
      </c>
      <c r="W258" s="29">
        <f t="shared" si="128"/>
        <v>13</v>
      </c>
      <c r="X258" s="29">
        <v>7.7</v>
      </c>
      <c r="Y258" s="33">
        <f t="shared" si="115"/>
        <v>14.000000000000002</v>
      </c>
      <c r="Z258" s="36">
        <f t="shared" ref="Z258:Z270" si="154">Y258*1.47</f>
        <v>20.580000000000002</v>
      </c>
      <c r="AA258" s="29">
        <f t="shared" si="129"/>
        <v>14.000000000000002</v>
      </c>
      <c r="AB258" s="33">
        <f t="shared" si="130"/>
        <v>7.7</v>
      </c>
      <c r="AC258" s="33">
        <f t="shared" si="131"/>
        <v>14.000000000000002</v>
      </c>
      <c r="AD258" s="33">
        <f t="shared" si="132"/>
        <v>32.5</v>
      </c>
      <c r="AE258" s="29">
        <f>X258</f>
        <v>7.7</v>
      </c>
      <c r="AF258" s="27">
        <f t="shared" si="133"/>
        <v>14.000000000000002</v>
      </c>
      <c r="AG258" s="29">
        <f>X258</f>
        <v>7.7</v>
      </c>
      <c r="AH258" s="34">
        <f t="shared" si="150"/>
        <v>41.111249999999998</v>
      </c>
      <c r="AI258" s="28">
        <f t="shared" si="134"/>
        <v>41.111249999999998</v>
      </c>
      <c r="AJ258" s="29">
        <f t="shared" si="135"/>
        <v>50</v>
      </c>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6"/>
      <c r="CL258" s="6"/>
      <c r="CM258" s="6"/>
      <c r="CN258" s="6"/>
      <c r="CO258" s="6"/>
      <c r="CP258" s="6"/>
      <c r="CQ258" s="6"/>
      <c r="CR258" s="6"/>
      <c r="CS258" s="6"/>
      <c r="CT258" s="6"/>
      <c r="CU258" s="6"/>
      <c r="CV258" s="6"/>
    </row>
    <row r="259" spans="1:100" s="7" customFormat="1" x14ac:dyDescent="0.25">
      <c r="A259" s="111"/>
      <c r="B259" s="31">
        <v>95117</v>
      </c>
      <c r="C259" s="31">
        <v>95117</v>
      </c>
      <c r="D259" s="26" t="s">
        <v>315</v>
      </c>
      <c r="E259" s="26" t="s">
        <v>372</v>
      </c>
      <c r="F259" s="12">
        <v>58</v>
      </c>
      <c r="G259" s="12">
        <f t="shared" si="151"/>
        <v>43.5</v>
      </c>
      <c r="H259" s="12">
        <f t="shared" si="120"/>
        <v>16.240000000000002</v>
      </c>
      <c r="I259" s="29">
        <f t="shared" si="121"/>
        <v>16.240000000000002</v>
      </c>
      <c r="J259" s="23">
        <v>15.65</v>
      </c>
      <c r="K259" s="29">
        <f t="shared" si="113"/>
        <v>17.052000000000003</v>
      </c>
      <c r="L259" s="35">
        <v>13.58</v>
      </c>
      <c r="M259" s="29">
        <f t="shared" si="153"/>
        <v>14.5</v>
      </c>
      <c r="N259" s="29">
        <f t="shared" si="122"/>
        <v>16.240000000000002</v>
      </c>
      <c r="O259" s="29">
        <v>13.58</v>
      </c>
      <c r="P259" s="29">
        <f t="shared" ref="P259:P289" si="155">X259*1.05</f>
        <v>9.7965</v>
      </c>
      <c r="Q259" s="12">
        <v>11.17</v>
      </c>
      <c r="R259" s="29">
        <f t="shared" si="124"/>
        <v>9.33</v>
      </c>
      <c r="S259" s="29">
        <f t="shared" si="143"/>
        <v>40.599999999999994</v>
      </c>
      <c r="T259" s="29">
        <f t="shared" si="149"/>
        <v>43.5</v>
      </c>
      <c r="U259" s="29">
        <f t="shared" si="126"/>
        <v>16.240000000000002</v>
      </c>
      <c r="V259" s="29">
        <f t="shared" si="127"/>
        <v>16.240000000000002</v>
      </c>
      <c r="W259" s="29">
        <f t="shared" si="128"/>
        <v>15.08</v>
      </c>
      <c r="X259" s="29">
        <v>9.33</v>
      </c>
      <c r="Y259" s="33">
        <f t="shared" si="115"/>
        <v>16.240000000000002</v>
      </c>
      <c r="Z259" s="36">
        <f t="shared" si="154"/>
        <v>23.872800000000002</v>
      </c>
      <c r="AA259" s="29">
        <f t="shared" si="129"/>
        <v>16.240000000000002</v>
      </c>
      <c r="AB259" s="33">
        <f t="shared" si="130"/>
        <v>9.33</v>
      </c>
      <c r="AC259" s="33">
        <f t="shared" si="131"/>
        <v>16.240000000000002</v>
      </c>
      <c r="AD259" s="33">
        <f t="shared" si="132"/>
        <v>37.700000000000003</v>
      </c>
      <c r="AE259" s="29">
        <f t="shared" ref="AE259:AF290" si="156">X259</f>
        <v>9.33</v>
      </c>
      <c r="AF259" s="27">
        <f t="shared" si="133"/>
        <v>16.240000000000002</v>
      </c>
      <c r="AG259" s="29">
        <f t="shared" ref="AG259:AG290" si="157">X259</f>
        <v>9.33</v>
      </c>
      <c r="AH259" s="34">
        <f t="shared" si="150"/>
        <v>47.689050000000002</v>
      </c>
      <c r="AI259" s="28">
        <f t="shared" si="134"/>
        <v>47.689050000000002</v>
      </c>
      <c r="AJ259" s="29">
        <f t="shared" si="135"/>
        <v>58</v>
      </c>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6"/>
      <c r="CL259" s="6"/>
      <c r="CM259" s="6"/>
      <c r="CN259" s="6"/>
      <c r="CO259" s="6"/>
      <c r="CP259" s="6"/>
      <c r="CQ259" s="6"/>
      <c r="CR259" s="6"/>
      <c r="CS259" s="6"/>
      <c r="CT259" s="6"/>
      <c r="CU259" s="6"/>
      <c r="CV259" s="6"/>
    </row>
    <row r="260" spans="1:100" s="7" customFormat="1" x14ac:dyDescent="0.25">
      <c r="A260" s="111"/>
      <c r="B260" s="99">
        <v>17110</v>
      </c>
      <c r="C260" s="31">
        <v>17110</v>
      </c>
      <c r="D260" s="97" t="s">
        <v>315</v>
      </c>
      <c r="E260" s="97" t="s">
        <v>412</v>
      </c>
      <c r="F260" s="12">
        <v>268</v>
      </c>
      <c r="G260" s="12">
        <f t="shared" si="151"/>
        <v>201</v>
      </c>
      <c r="H260" s="12">
        <f t="shared" si="120"/>
        <v>75.040000000000006</v>
      </c>
      <c r="I260" s="29">
        <f t="shared" si="121"/>
        <v>75.040000000000006</v>
      </c>
      <c r="J260" s="23">
        <f>F260*0.65</f>
        <v>174.20000000000002</v>
      </c>
      <c r="K260" s="29">
        <f t="shared" si="113"/>
        <v>78.792000000000016</v>
      </c>
      <c r="L260" s="35">
        <v>130.68</v>
      </c>
      <c r="M260" s="29">
        <f t="shared" si="153"/>
        <v>67</v>
      </c>
      <c r="N260" s="29">
        <f t="shared" si="122"/>
        <v>75.040000000000006</v>
      </c>
      <c r="O260" s="29">
        <v>130.68</v>
      </c>
      <c r="P260" s="29">
        <f t="shared" si="155"/>
        <v>60.06</v>
      </c>
      <c r="Q260" s="12">
        <v>107.95</v>
      </c>
      <c r="R260" s="29">
        <f t="shared" si="124"/>
        <v>57.2</v>
      </c>
      <c r="S260" s="29">
        <f t="shared" si="143"/>
        <v>187.6</v>
      </c>
      <c r="T260" s="29">
        <f t="shared" si="149"/>
        <v>201</v>
      </c>
      <c r="U260" s="29">
        <f t="shared" si="126"/>
        <v>75.040000000000006</v>
      </c>
      <c r="V260" s="29">
        <f t="shared" si="127"/>
        <v>75.040000000000006</v>
      </c>
      <c r="W260" s="29">
        <f t="shared" si="128"/>
        <v>69.680000000000007</v>
      </c>
      <c r="X260" s="29">
        <v>57.2</v>
      </c>
      <c r="Y260" s="33">
        <f t="shared" si="115"/>
        <v>75.040000000000006</v>
      </c>
      <c r="Z260" s="36">
        <f t="shared" si="154"/>
        <v>110.30880000000001</v>
      </c>
      <c r="AA260" s="29">
        <f t="shared" si="129"/>
        <v>75.040000000000006</v>
      </c>
      <c r="AB260" s="33">
        <f t="shared" si="130"/>
        <v>57.2</v>
      </c>
      <c r="AC260" s="33">
        <f t="shared" si="131"/>
        <v>75.040000000000006</v>
      </c>
      <c r="AD260" s="33">
        <f t="shared" si="132"/>
        <v>174.20000000000002</v>
      </c>
      <c r="AE260" s="29">
        <v>78.33</v>
      </c>
      <c r="AF260" s="27">
        <f t="shared" si="133"/>
        <v>75.040000000000006</v>
      </c>
      <c r="AG260" s="29">
        <f t="shared" si="157"/>
        <v>57.2</v>
      </c>
      <c r="AH260" s="34">
        <f t="shared" si="150"/>
        <v>220.3563</v>
      </c>
      <c r="AI260" s="28">
        <f t="shared" si="134"/>
        <v>220.3563</v>
      </c>
      <c r="AJ260" s="29">
        <f t="shared" si="135"/>
        <v>268</v>
      </c>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6"/>
      <c r="CL260" s="6"/>
      <c r="CM260" s="6"/>
      <c r="CN260" s="6"/>
      <c r="CO260" s="6"/>
      <c r="CP260" s="6"/>
      <c r="CQ260" s="6"/>
      <c r="CR260" s="6"/>
      <c r="CS260" s="6"/>
      <c r="CT260" s="6"/>
      <c r="CU260" s="6"/>
      <c r="CV260" s="6"/>
    </row>
    <row r="261" spans="1:100" s="7" customFormat="1" x14ac:dyDescent="0.25">
      <c r="A261" s="111"/>
      <c r="B261" s="99">
        <v>10060</v>
      </c>
      <c r="C261" s="31">
        <v>10060</v>
      </c>
      <c r="D261" s="97" t="s">
        <v>315</v>
      </c>
      <c r="E261" s="97" t="s">
        <v>413</v>
      </c>
      <c r="F261" s="12">
        <v>406</v>
      </c>
      <c r="G261" s="12">
        <f t="shared" si="151"/>
        <v>304.5</v>
      </c>
      <c r="H261" s="12">
        <f t="shared" si="120"/>
        <v>113.68</v>
      </c>
      <c r="I261" s="29">
        <f t="shared" si="121"/>
        <v>113.68</v>
      </c>
      <c r="J261" s="23">
        <f t="shared" ref="J261:J263" si="158">F261*0.65</f>
        <v>263.90000000000003</v>
      </c>
      <c r="K261" s="29">
        <f t="shared" si="113"/>
        <v>119.36400000000002</v>
      </c>
      <c r="L261" s="35">
        <f>F261*0.6245</f>
        <v>253.54700000000003</v>
      </c>
      <c r="M261" s="29">
        <f t="shared" si="153"/>
        <v>101.5</v>
      </c>
      <c r="N261" s="29">
        <f t="shared" si="122"/>
        <v>113.68</v>
      </c>
      <c r="O261" s="29"/>
      <c r="P261" s="29">
        <f t="shared" si="155"/>
        <v>64.165500000000009</v>
      </c>
      <c r="Q261" s="12">
        <f>Y261</f>
        <v>113.68</v>
      </c>
      <c r="R261" s="29">
        <f t="shared" si="124"/>
        <v>61.11</v>
      </c>
      <c r="S261" s="29">
        <f t="shared" si="143"/>
        <v>284.2</v>
      </c>
      <c r="T261" s="29">
        <f t="shared" si="149"/>
        <v>304.5</v>
      </c>
      <c r="U261" s="29">
        <f t="shared" si="126"/>
        <v>113.68</v>
      </c>
      <c r="V261" s="29">
        <f t="shared" si="127"/>
        <v>113.68</v>
      </c>
      <c r="W261" s="29">
        <f t="shared" si="128"/>
        <v>105.56</v>
      </c>
      <c r="X261" s="29">
        <v>61.11</v>
      </c>
      <c r="Y261" s="33">
        <f t="shared" si="115"/>
        <v>113.68</v>
      </c>
      <c r="Z261" s="36">
        <f t="shared" si="154"/>
        <v>167.1096</v>
      </c>
      <c r="AA261" s="29">
        <f t="shared" si="129"/>
        <v>113.68</v>
      </c>
      <c r="AB261" s="33">
        <f t="shared" si="130"/>
        <v>61.11</v>
      </c>
      <c r="AC261" s="33">
        <f t="shared" si="131"/>
        <v>113.68</v>
      </c>
      <c r="AD261" s="33">
        <f t="shared" si="132"/>
        <v>263.90000000000003</v>
      </c>
      <c r="AE261" s="29">
        <f>X261</f>
        <v>61.11</v>
      </c>
      <c r="AF261" s="27">
        <f t="shared" si="133"/>
        <v>113.68</v>
      </c>
      <c r="AG261" s="29">
        <f t="shared" si="157"/>
        <v>61.11</v>
      </c>
      <c r="AH261" s="34">
        <f t="shared" si="150"/>
        <v>333.82335</v>
      </c>
      <c r="AI261" s="28">
        <f t="shared" si="134"/>
        <v>333.82335</v>
      </c>
      <c r="AJ261" s="29">
        <f t="shared" si="135"/>
        <v>406</v>
      </c>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6"/>
      <c r="CL261" s="6"/>
      <c r="CM261" s="6"/>
      <c r="CN261" s="6"/>
      <c r="CO261" s="6"/>
      <c r="CP261" s="6"/>
      <c r="CQ261" s="6"/>
      <c r="CR261" s="6"/>
      <c r="CS261" s="6"/>
      <c r="CT261" s="6"/>
      <c r="CU261" s="6"/>
      <c r="CV261" s="6"/>
    </row>
    <row r="262" spans="1:100" s="7" customFormat="1" x14ac:dyDescent="0.25">
      <c r="A262" s="111"/>
      <c r="B262" s="99">
        <v>11200</v>
      </c>
      <c r="C262" s="31">
        <v>11200</v>
      </c>
      <c r="D262" s="97" t="s">
        <v>315</v>
      </c>
      <c r="E262" s="97" t="s">
        <v>414</v>
      </c>
      <c r="F262" s="12">
        <v>287</v>
      </c>
      <c r="G262" s="12">
        <f t="shared" si="151"/>
        <v>215.25</v>
      </c>
      <c r="H262" s="12">
        <f t="shared" si="120"/>
        <v>80.360000000000014</v>
      </c>
      <c r="I262" s="29">
        <f t="shared" si="121"/>
        <v>80.360000000000014</v>
      </c>
      <c r="J262" s="23">
        <f t="shared" si="158"/>
        <v>186.55</v>
      </c>
      <c r="K262" s="29">
        <f t="shared" si="113"/>
        <v>84.378000000000014</v>
      </c>
      <c r="L262" s="35">
        <f t="shared" ref="L262:L263" si="159">F262*0.6245</f>
        <v>179.23150000000001</v>
      </c>
      <c r="M262" s="29">
        <f t="shared" si="153"/>
        <v>71.75</v>
      </c>
      <c r="N262" s="29">
        <f t="shared" si="122"/>
        <v>80.360000000000014</v>
      </c>
      <c r="O262" s="29"/>
      <c r="P262" s="29">
        <f t="shared" si="155"/>
        <v>47.649000000000008</v>
      </c>
      <c r="Q262" s="12">
        <f t="shared" ref="Q262:Q264" si="160">Y262</f>
        <v>80.360000000000014</v>
      </c>
      <c r="R262" s="29">
        <f t="shared" si="124"/>
        <v>45.38</v>
      </c>
      <c r="S262" s="29">
        <f t="shared" si="143"/>
        <v>200.89999999999998</v>
      </c>
      <c r="T262" s="29">
        <f t="shared" si="149"/>
        <v>215.25</v>
      </c>
      <c r="U262" s="29">
        <f t="shared" si="126"/>
        <v>80.360000000000014</v>
      </c>
      <c r="V262" s="29">
        <f t="shared" si="127"/>
        <v>80.360000000000014</v>
      </c>
      <c r="W262" s="29">
        <f t="shared" si="128"/>
        <v>74.62</v>
      </c>
      <c r="X262" s="29">
        <v>45.38</v>
      </c>
      <c r="Y262" s="33">
        <f t="shared" si="115"/>
        <v>80.360000000000014</v>
      </c>
      <c r="Z262" s="36">
        <f t="shared" si="154"/>
        <v>118.12920000000001</v>
      </c>
      <c r="AA262" s="29">
        <f t="shared" si="129"/>
        <v>80.360000000000014</v>
      </c>
      <c r="AB262" s="33">
        <f t="shared" si="130"/>
        <v>45.38</v>
      </c>
      <c r="AC262" s="33">
        <f t="shared" si="131"/>
        <v>80.360000000000014</v>
      </c>
      <c r="AD262" s="33">
        <f t="shared" si="132"/>
        <v>186.55</v>
      </c>
      <c r="AE262" s="29">
        <f t="shared" si="156"/>
        <v>45.38</v>
      </c>
      <c r="AF262" s="27">
        <f t="shared" si="133"/>
        <v>80.360000000000014</v>
      </c>
      <c r="AG262" s="29">
        <f t="shared" si="157"/>
        <v>45.38</v>
      </c>
      <c r="AH262" s="34">
        <f t="shared" si="150"/>
        <v>235.97857500000001</v>
      </c>
      <c r="AI262" s="28">
        <f t="shared" si="134"/>
        <v>235.97857500000001</v>
      </c>
      <c r="AJ262" s="29">
        <f t="shared" si="135"/>
        <v>287</v>
      </c>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6"/>
      <c r="CL262" s="6"/>
      <c r="CM262" s="6"/>
      <c r="CN262" s="6"/>
      <c r="CO262" s="6"/>
      <c r="CP262" s="6"/>
      <c r="CQ262" s="6"/>
      <c r="CR262" s="6"/>
      <c r="CS262" s="6"/>
      <c r="CT262" s="6"/>
      <c r="CU262" s="6"/>
      <c r="CV262" s="6"/>
    </row>
    <row r="263" spans="1:100" s="7" customFormat="1" x14ac:dyDescent="0.25">
      <c r="A263" s="111"/>
      <c r="B263" s="99">
        <v>11104</v>
      </c>
      <c r="C263" s="31">
        <v>11104</v>
      </c>
      <c r="D263" s="97" t="s">
        <v>315</v>
      </c>
      <c r="E263" s="97" t="s">
        <v>415</v>
      </c>
      <c r="F263" s="12">
        <v>373</v>
      </c>
      <c r="G263" s="12">
        <f t="shared" si="151"/>
        <v>279.75</v>
      </c>
      <c r="H263" s="12">
        <f t="shared" si="120"/>
        <v>104.44000000000001</v>
      </c>
      <c r="I263" s="29">
        <f t="shared" si="121"/>
        <v>104.44000000000001</v>
      </c>
      <c r="J263" s="23">
        <f t="shared" si="158"/>
        <v>242.45000000000002</v>
      </c>
      <c r="K263" s="29">
        <f t="shared" si="113"/>
        <v>109.66200000000002</v>
      </c>
      <c r="L263" s="35">
        <f t="shared" si="159"/>
        <v>232.93850000000003</v>
      </c>
      <c r="M263" s="29">
        <f t="shared" si="153"/>
        <v>93.25</v>
      </c>
      <c r="N263" s="29">
        <f t="shared" si="122"/>
        <v>104.44000000000001</v>
      </c>
      <c r="O263" s="29"/>
      <c r="P263" s="29">
        <f t="shared" si="155"/>
        <v>85.953000000000003</v>
      </c>
      <c r="Q263" s="12">
        <f t="shared" si="160"/>
        <v>104.44000000000001</v>
      </c>
      <c r="R263" s="29">
        <f t="shared" si="124"/>
        <v>81.86</v>
      </c>
      <c r="S263" s="29">
        <f t="shared" si="143"/>
        <v>261.09999999999997</v>
      </c>
      <c r="T263" s="29">
        <f t="shared" si="149"/>
        <v>279.75</v>
      </c>
      <c r="U263" s="29">
        <f t="shared" si="126"/>
        <v>104.44000000000001</v>
      </c>
      <c r="V263" s="29">
        <f t="shared" si="127"/>
        <v>104.44000000000001</v>
      </c>
      <c r="W263" s="29">
        <f t="shared" si="128"/>
        <v>96.98</v>
      </c>
      <c r="X263" s="29">
        <v>81.86</v>
      </c>
      <c r="Y263" s="33">
        <f t="shared" si="115"/>
        <v>104.44000000000001</v>
      </c>
      <c r="Z263" s="36">
        <f t="shared" si="154"/>
        <v>153.52680000000001</v>
      </c>
      <c r="AA263" s="29">
        <f t="shared" si="129"/>
        <v>104.44000000000001</v>
      </c>
      <c r="AB263" s="33">
        <f t="shared" si="130"/>
        <v>81.86</v>
      </c>
      <c r="AC263" s="33">
        <f t="shared" si="131"/>
        <v>104.44000000000001</v>
      </c>
      <c r="AD263" s="33">
        <f t="shared" si="132"/>
        <v>242.45000000000002</v>
      </c>
      <c r="AE263" s="29">
        <f t="shared" si="156"/>
        <v>81.86</v>
      </c>
      <c r="AF263" s="27">
        <f t="shared" si="133"/>
        <v>104.44000000000001</v>
      </c>
      <c r="AG263" s="29">
        <f t="shared" si="157"/>
        <v>81.86</v>
      </c>
      <c r="AH263" s="34">
        <f t="shared" si="150"/>
        <v>306.68992500000002</v>
      </c>
      <c r="AI263" s="28">
        <f t="shared" si="134"/>
        <v>306.68992500000002</v>
      </c>
      <c r="AJ263" s="29">
        <f t="shared" si="135"/>
        <v>373</v>
      </c>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6"/>
      <c r="CL263" s="6"/>
      <c r="CM263" s="6"/>
      <c r="CN263" s="6"/>
      <c r="CO263" s="6"/>
      <c r="CP263" s="6"/>
      <c r="CQ263" s="6"/>
      <c r="CR263" s="6"/>
      <c r="CS263" s="6"/>
      <c r="CT263" s="6"/>
      <c r="CU263" s="6"/>
      <c r="CV263" s="6"/>
    </row>
    <row r="264" spans="1:100" s="7" customFormat="1" x14ac:dyDescent="0.25">
      <c r="A264" s="111"/>
      <c r="B264" s="31">
        <v>96372</v>
      </c>
      <c r="C264" s="31">
        <v>96372</v>
      </c>
      <c r="D264" s="26" t="s">
        <v>315</v>
      </c>
      <c r="E264" s="26" t="s">
        <v>373</v>
      </c>
      <c r="F264" s="37">
        <v>58</v>
      </c>
      <c r="G264" s="12">
        <f t="shared" si="151"/>
        <v>43.5</v>
      </c>
      <c r="H264" s="12">
        <f t="shared" si="120"/>
        <v>16.240000000000002</v>
      </c>
      <c r="I264" s="29">
        <f t="shared" si="121"/>
        <v>16.240000000000002</v>
      </c>
      <c r="J264" s="23">
        <v>19.86</v>
      </c>
      <c r="K264" s="29">
        <f t="shared" si="113"/>
        <v>17.052000000000003</v>
      </c>
      <c r="L264" s="38">
        <v>19.93</v>
      </c>
      <c r="M264" s="29">
        <f t="shared" si="153"/>
        <v>14.5</v>
      </c>
      <c r="N264" s="29">
        <f t="shared" si="122"/>
        <v>16.240000000000002</v>
      </c>
      <c r="O264" s="29">
        <v>19.93</v>
      </c>
      <c r="P264" s="29">
        <f t="shared" si="155"/>
        <v>13.891500000000001</v>
      </c>
      <c r="Q264" s="12">
        <f t="shared" si="160"/>
        <v>16.240000000000002</v>
      </c>
      <c r="R264" s="29">
        <f t="shared" si="124"/>
        <v>13.23</v>
      </c>
      <c r="S264" s="29">
        <f t="shared" si="143"/>
        <v>40.599999999999994</v>
      </c>
      <c r="T264" s="29">
        <f t="shared" si="149"/>
        <v>43.5</v>
      </c>
      <c r="U264" s="29">
        <f t="shared" si="126"/>
        <v>16.240000000000002</v>
      </c>
      <c r="V264" s="29">
        <f t="shared" si="127"/>
        <v>16.240000000000002</v>
      </c>
      <c r="W264" s="29">
        <f t="shared" si="128"/>
        <v>15.08</v>
      </c>
      <c r="X264" s="29">
        <v>13.23</v>
      </c>
      <c r="Y264" s="33">
        <f t="shared" si="115"/>
        <v>16.240000000000002</v>
      </c>
      <c r="Z264" s="36">
        <f t="shared" si="154"/>
        <v>23.872800000000002</v>
      </c>
      <c r="AA264" s="29">
        <f t="shared" si="129"/>
        <v>16.240000000000002</v>
      </c>
      <c r="AB264" s="33">
        <f t="shared" si="130"/>
        <v>13.23</v>
      </c>
      <c r="AC264" s="33">
        <f t="shared" si="131"/>
        <v>16.240000000000002</v>
      </c>
      <c r="AD264" s="33">
        <f t="shared" si="132"/>
        <v>37.700000000000003</v>
      </c>
      <c r="AE264" s="29">
        <f t="shared" si="156"/>
        <v>13.23</v>
      </c>
      <c r="AF264" s="27">
        <f t="shared" si="133"/>
        <v>16.240000000000002</v>
      </c>
      <c r="AG264" s="29">
        <f t="shared" si="157"/>
        <v>13.23</v>
      </c>
      <c r="AH264" s="34">
        <f t="shared" si="150"/>
        <v>47.689050000000002</v>
      </c>
      <c r="AI264" s="28">
        <f t="shared" si="134"/>
        <v>47.689050000000002</v>
      </c>
      <c r="AJ264" s="29">
        <f t="shared" si="135"/>
        <v>58</v>
      </c>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6"/>
      <c r="CL264" s="6"/>
      <c r="CM264" s="6"/>
      <c r="CN264" s="6"/>
      <c r="CO264" s="6"/>
      <c r="CP264" s="6"/>
      <c r="CQ264" s="6"/>
      <c r="CR264" s="6"/>
      <c r="CS264" s="6"/>
      <c r="CT264" s="6"/>
      <c r="CU264" s="6"/>
      <c r="CV264" s="6"/>
    </row>
    <row r="265" spans="1:100" s="7" customFormat="1" x14ac:dyDescent="0.25">
      <c r="A265" s="111"/>
      <c r="B265" s="31">
        <v>99203</v>
      </c>
      <c r="C265" s="31">
        <v>99203</v>
      </c>
      <c r="D265" s="26" t="s">
        <v>315</v>
      </c>
      <c r="E265" s="26" t="s">
        <v>374</v>
      </c>
      <c r="F265" s="12">
        <v>260</v>
      </c>
      <c r="G265" s="12">
        <f t="shared" si="151"/>
        <v>195</v>
      </c>
      <c r="H265" s="12">
        <f t="shared" si="120"/>
        <v>72.800000000000011</v>
      </c>
      <c r="I265" s="29">
        <f t="shared" si="121"/>
        <v>72.800000000000011</v>
      </c>
      <c r="J265" s="23">
        <v>157.72999999999999</v>
      </c>
      <c r="K265" s="29">
        <f t="shared" si="113"/>
        <v>76.440000000000012</v>
      </c>
      <c r="L265" s="12">
        <v>113.67</v>
      </c>
      <c r="M265" s="29">
        <f t="shared" si="153"/>
        <v>65</v>
      </c>
      <c r="N265" s="29">
        <f t="shared" si="122"/>
        <v>72.800000000000011</v>
      </c>
      <c r="O265" s="29">
        <v>84.76</v>
      </c>
      <c r="P265" s="29">
        <f t="shared" si="155"/>
        <v>92.547000000000011</v>
      </c>
      <c r="Q265" s="12">
        <v>110.03</v>
      </c>
      <c r="R265" s="29">
        <f t="shared" si="124"/>
        <v>88.14</v>
      </c>
      <c r="S265" s="29">
        <f t="shared" si="143"/>
        <v>182</v>
      </c>
      <c r="T265" s="29">
        <f t="shared" si="149"/>
        <v>195</v>
      </c>
      <c r="U265" s="29">
        <f t="shared" si="126"/>
        <v>72.800000000000011</v>
      </c>
      <c r="V265" s="29">
        <f t="shared" si="127"/>
        <v>72.800000000000011</v>
      </c>
      <c r="W265" s="29">
        <f t="shared" si="128"/>
        <v>67.600000000000009</v>
      </c>
      <c r="X265" s="29">
        <v>88.14</v>
      </c>
      <c r="Y265" s="33">
        <f t="shared" si="115"/>
        <v>72.800000000000011</v>
      </c>
      <c r="Z265" s="36">
        <f t="shared" si="154"/>
        <v>107.01600000000002</v>
      </c>
      <c r="AA265" s="29">
        <f t="shared" si="129"/>
        <v>72.800000000000011</v>
      </c>
      <c r="AB265" s="33">
        <f t="shared" si="130"/>
        <v>88.14</v>
      </c>
      <c r="AC265" s="33">
        <f t="shared" si="131"/>
        <v>72.800000000000011</v>
      </c>
      <c r="AD265" s="33">
        <f t="shared" si="132"/>
        <v>169</v>
      </c>
      <c r="AE265" s="29">
        <f t="shared" si="156"/>
        <v>88.14</v>
      </c>
      <c r="AF265" s="27">
        <f t="shared" si="133"/>
        <v>72.800000000000011</v>
      </c>
      <c r="AG265" s="29">
        <f t="shared" si="157"/>
        <v>88.14</v>
      </c>
      <c r="AH265" s="34">
        <f t="shared" si="150"/>
        <v>213.77850000000001</v>
      </c>
      <c r="AI265" s="28">
        <f t="shared" si="134"/>
        <v>213.77850000000001</v>
      </c>
      <c r="AJ265" s="29">
        <f t="shared" si="135"/>
        <v>260</v>
      </c>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6"/>
      <c r="CL265" s="6"/>
      <c r="CM265" s="6"/>
      <c r="CN265" s="6"/>
      <c r="CO265" s="6"/>
      <c r="CP265" s="6"/>
      <c r="CQ265" s="6"/>
      <c r="CR265" s="6"/>
      <c r="CS265" s="6"/>
      <c r="CT265" s="6"/>
      <c r="CU265" s="6"/>
      <c r="CV265" s="6"/>
    </row>
    <row r="266" spans="1:100" s="7" customFormat="1" x14ac:dyDescent="0.25">
      <c r="A266" s="111"/>
      <c r="B266" s="31">
        <v>99204</v>
      </c>
      <c r="C266" s="31">
        <v>99204</v>
      </c>
      <c r="D266" s="26" t="s">
        <v>315</v>
      </c>
      <c r="E266" s="26" t="s">
        <v>375</v>
      </c>
      <c r="F266" s="12">
        <v>368</v>
      </c>
      <c r="G266" s="12">
        <f t="shared" si="151"/>
        <v>276</v>
      </c>
      <c r="H266" s="12">
        <f t="shared" si="120"/>
        <v>103.04</v>
      </c>
      <c r="I266" s="29">
        <f t="shared" si="121"/>
        <v>103.04</v>
      </c>
      <c r="J266" s="23">
        <v>236.03</v>
      </c>
      <c r="K266" s="29">
        <f t="shared" ref="K266:K328" si="161">(F266*0.28)*1.05</f>
        <v>108.19200000000001</v>
      </c>
      <c r="L266" s="12">
        <v>170.1</v>
      </c>
      <c r="M266" s="29">
        <f t="shared" si="153"/>
        <v>92</v>
      </c>
      <c r="N266" s="29">
        <f t="shared" si="122"/>
        <v>103.04</v>
      </c>
      <c r="O266" s="29">
        <v>138.1</v>
      </c>
      <c r="P266" s="29">
        <f t="shared" si="155"/>
        <v>137.22450000000001</v>
      </c>
      <c r="Q266" s="12">
        <v>164.3</v>
      </c>
      <c r="R266" s="29">
        <f t="shared" si="124"/>
        <v>130.69</v>
      </c>
      <c r="S266" s="29">
        <f t="shared" si="143"/>
        <v>257.59999999999997</v>
      </c>
      <c r="T266" s="29">
        <f t="shared" si="149"/>
        <v>276</v>
      </c>
      <c r="U266" s="29">
        <f t="shared" si="126"/>
        <v>103.04</v>
      </c>
      <c r="V266" s="29">
        <f t="shared" si="127"/>
        <v>103.04</v>
      </c>
      <c r="W266" s="29">
        <f t="shared" si="128"/>
        <v>95.68</v>
      </c>
      <c r="X266" s="29">
        <v>130.69</v>
      </c>
      <c r="Y266" s="33">
        <f t="shared" ref="Y266:Y328" si="162">F266*0.28</f>
        <v>103.04</v>
      </c>
      <c r="Z266" s="36">
        <f t="shared" si="154"/>
        <v>151.46880000000002</v>
      </c>
      <c r="AA266" s="29">
        <f t="shared" si="129"/>
        <v>103.04</v>
      </c>
      <c r="AB266" s="33">
        <f t="shared" si="130"/>
        <v>130.69</v>
      </c>
      <c r="AC266" s="33">
        <f t="shared" si="131"/>
        <v>103.04</v>
      </c>
      <c r="AD266" s="33">
        <f t="shared" si="132"/>
        <v>239.20000000000002</v>
      </c>
      <c r="AE266" s="29">
        <f t="shared" si="156"/>
        <v>130.69</v>
      </c>
      <c r="AF266" s="27">
        <f t="shared" si="133"/>
        <v>103.04</v>
      </c>
      <c r="AG266" s="29">
        <f t="shared" si="157"/>
        <v>130.69</v>
      </c>
      <c r="AH266" s="34">
        <f t="shared" si="150"/>
        <v>302.5788</v>
      </c>
      <c r="AI266" s="28">
        <f t="shared" si="134"/>
        <v>302.5788</v>
      </c>
      <c r="AJ266" s="29">
        <f t="shared" si="135"/>
        <v>368</v>
      </c>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6"/>
      <c r="CL266" s="6"/>
      <c r="CM266" s="6"/>
      <c r="CN266" s="6"/>
      <c r="CO266" s="6"/>
      <c r="CP266" s="6"/>
      <c r="CQ266" s="6"/>
      <c r="CR266" s="6"/>
      <c r="CS266" s="6"/>
      <c r="CT266" s="6"/>
      <c r="CU266" s="6"/>
      <c r="CV266" s="6"/>
    </row>
    <row r="267" spans="1:100" s="7" customFormat="1" x14ac:dyDescent="0.25">
      <c r="A267" s="111"/>
      <c r="B267" s="31">
        <v>99205</v>
      </c>
      <c r="C267" s="31">
        <v>99205</v>
      </c>
      <c r="D267" s="26" t="s">
        <v>315</v>
      </c>
      <c r="E267" s="26" t="s">
        <v>376</v>
      </c>
      <c r="F267" s="12">
        <v>456</v>
      </c>
      <c r="G267" s="12">
        <f t="shared" si="151"/>
        <v>342</v>
      </c>
      <c r="H267" s="12">
        <f t="shared" si="120"/>
        <v>127.68</v>
      </c>
      <c r="I267" s="29">
        <f t="shared" si="121"/>
        <v>127.68</v>
      </c>
      <c r="J267" s="23">
        <v>311.73</v>
      </c>
      <c r="K267" s="29">
        <f t="shared" si="161"/>
        <v>134.06400000000002</v>
      </c>
      <c r="L267" s="12">
        <v>224.65</v>
      </c>
      <c r="M267" s="29">
        <f t="shared" si="153"/>
        <v>114</v>
      </c>
      <c r="N267" s="29">
        <f t="shared" si="122"/>
        <v>127.68</v>
      </c>
      <c r="O267" s="29">
        <v>187.49</v>
      </c>
      <c r="P267" s="29">
        <f t="shared" si="155"/>
        <v>181.38750000000002</v>
      </c>
      <c r="Q267" s="12">
        <v>217.36</v>
      </c>
      <c r="R267" s="29">
        <f t="shared" si="124"/>
        <v>172.75</v>
      </c>
      <c r="S267" s="29">
        <f t="shared" si="143"/>
        <v>319.2</v>
      </c>
      <c r="T267" s="29">
        <f t="shared" si="149"/>
        <v>342</v>
      </c>
      <c r="U267" s="29">
        <f t="shared" si="126"/>
        <v>127.68</v>
      </c>
      <c r="V267" s="29">
        <f t="shared" si="127"/>
        <v>127.68</v>
      </c>
      <c r="W267" s="29">
        <f t="shared" si="128"/>
        <v>118.56</v>
      </c>
      <c r="X267" s="29">
        <v>172.75</v>
      </c>
      <c r="Y267" s="33">
        <f t="shared" si="162"/>
        <v>127.68</v>
      </c>
      <c r="Z267" s="36">
        <f t="shared" si="154"/>
        <v>187.68960000000001</v>
      </c>
      <c r="AA267" s="29">
        <f t="shared" si="129"/>
        <v>127.68</v>
      </c>
      <c r="AB267" s="33">
        <f t="shared" si="130"/>
        <v>172.75</v>
      </c>
      <c r="AC267" s="33">
        <f t="shared" si="131"/>
        <v>127.68</v>
      </c>
      <c r="AD267" s="33">
        <f t="shared" si="132"/>
        <v>296.40000000000003</v>
      </c>
      <c r="AE267" s="29">
        <f t="shared" si="156"/>
        <v>172.75</v>
      </c>
      <c r="AF267" s="27">
        <f t="shared" si="133"/>
        <v>127.68</v>
      </c>
      <c r="AG267" s="29">
        <f t="shared" si="157"/>
        <v>172.75</v>
      </c>
      <c r="AH267" s="34">
        <f t="shared" si="150"/>
        <v>374.93459999999999</v>
      </c>
      <c r="AI267" s="28">
        <f t="shared" si="134"/>
        <v>374.93459999999999</v>
      </c>
      <c r="AJ267" s="29">
        <f t="shared" si="135"/>
        <v>456</v>
      </c>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6"/>
      <c r="CL267" s="6"/>
      <c r="CM267" s="6"/>
      <c r="CN267" s="6"/>
      <c r="CO267" s="6"/>
      <c r="CP267" s="6"/>
      <c r="CQ267" s="6"/>
      <c r="CR267" s="6"/>
      <c r="CS267" s="6"/>
      <c r="CT267" s="6"/>
      <c r="CU267" s="6"/>
      <c r="CV267" s="6"/>
    </row>
    <row r="268" spans="1:100" s="7" customFormat="1" x14ac:dyDescent="0.25">
      <c r="A268" s="111"/>
      <c r="B268" s="31">
        <v>99213</v>
      </c>
      <c r="C268" s="31">
        <v>99213</v>
      </c>
      <c r="D268" s="26" t="s">
        <v>315</v>
      </c>
      <c r="E268" s="26" t="s">
        <v>377</v>
      </c>
      <c r="F268" s="12">
        <v>176</v>
      </c>
      <c r="G268" s="12">
        <f t="shared" si="151"/>
        <v>132</v>
      </c>
      <c r="H268" s="12">
        <f t="shared" si="120"/>
        <v>49.28</v>
      </c>
      <c r="I268" s="29">
        <f t="shared" si="121"/>
        <v>49.28</v>
      </c>
      <c r="J268" s="23">
        <v>128.43</v>
      </c>
      <c r="K268" s="29">
        <f t="shared" si="161"/>
        <v>51.744000000000007</v>
      </c>
      <c r="L268" s="12">
        <v>92.56</v>
      </c>
      <c r="M268" s="29">
        <f t="shared" si="153"/>
        <v>44</v>
      </c>
      <c r="N268" s="29">
        <f t="shared" si="122"/>
        <v>49.28</v>
      </c>
      <c r="O268" s="29">
        <v>68.48</v>
      </c>
      <c r="P268" s="29">
        <f t="shared" si="155"/>
        <v>74.298000000000002</v>
      </c>
      <c r="Q268" s="12">
        <v>89.23</v>
      </c>
      <c r="R268" s="29">
        <f t="shared" si="124"/>
        <v>70.760000000000005</v>
      </c>
      <c r="S268" s="29">
        <f t="shared" si="143"/>
        <v>123.19999999999999</v>
      </c>
      <c r="T268" s="29">
        <f t="shared" si="149"/>
        <v>132</v>
      </c>
      <c r="U268" s="29">
        <f t="shared" si="126"/>
        <v>49.28</v>
      </c>
      <c r="V268" s="29">
        <f t="shared" si="127"/>
        <v>49.28</v>
      </c>
      <c r="W268" s="29">
        <f t="shared" si="128"/>
        <v>45.760000000000005</v>
      </c>
      <c r="X268" s="29">
        <v>70.760000000000005</v>
      </c>
      <c r="Y268" s="33">
        <f t="shared" si="162"/>
        <v>49.28</v>
      </c>
      <c r="Z268" s="36">
        <f t="shared" si="154"/>
        <v>72.441599999999994</v>
      </c>
      <c r="AA268" s="29">
        <f t="shared" si="129"/>
        <v>49.28</v>
      </c>
      <c r="AB268" s="33">
        <f t="shared" si="130"/>
        <v>70.760000000000005</v>
      </c>
      <c r="AC268" s="33">
        <f t="shared" si="131"/>
        <v>49.28</v>
      </c>
      <c r="AD268" s="33">
        <f t="shared" si="132"/>
        <v>114.4</v>
      </c>
      <c r="AE268" s="29">
        <f t="shared" si="156"/>
        <v>70.760000000000005</v>
      </c>
      <c r="AF268" s="27">
        <f t="shared" si="133"/>
        <v>49.28</v>
      </c>
      <c r="AG268" s="29">
        <f t="shared" si="157"/>
        <v>70.760000000000005</v>
      </c>
      <c r="AH268" s="34">
        <f t="shared" si="150"/>
        <v>144.7116</v>
      </c>
      <c r="AI268" s="28">
        <f t="shared" si="134"/>
        <v>144.7116</v>
      </c>
      <c r="AJ268" s="29">
        <f t="shared" si="135"/>
        <v>176</v>
      </c>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6"/>
      <c r="CL268" s="6"/>
      <c r="CM268" s="6"/>
      <c r="CN268" s="6"/>
      <c r="CO268" s="6"/>
      <c r="CP268" s="6"/>
      <c r="CQ268" s="6"/>
      <c r="CR268" s="6"/>
      <c r="CS268" s="6"/>
      <c r="CT268" s="6"/>
      <c r="CU268" s="6"/>
      <c r="CV268" s="6"/>
    </row>
    <row r="269" spans="1:100" s="7" customFormat="1" x14ac:dyDescent="0.25">
      <c r="A269" s="111"/>
      <c r="B269" s="31">
        <v>99214</v>
      </c>
      <c r="C269" s="31">
        <v>99214</v>
      </c>
      <c r="D269" s="26" t="s">
        <v>315</v>
      </c>
      <c r="E269" s="26" t="s">
        <v>378</v>
      </c>
      <c r="F269" s="12">
        <v>273</v>
      </c>
      <c r="G269" s="12">
        <f t="shared" si="151"/>
        <v>204.75</v>
      </c>
      <c r="H269" s="12">
        <f t="shared" si="120"/>
        <v>76.440000000000012</v>
      </c>
      <c r="I269" s="29">
        <f t="shared" si="121"/>
        <v>76.440000000000012</v>
      </c>
      <c r="J269" s="23">
        <v>182.42</v>
      </c>
      <c r="K269" s="29">
        <f t="shared" si="161"/>
        <v>80.262000000000015</v>
      </c>
      <c r="L269" s="12">
        <v>131.46</v>
      </c>
      <c r="M269" s="29">
        <f t="shared" si="153"/>
        <v>68.25</v>
      </c>
      <c r="N269" s="29">
        <f t="shared" si="122"/>
        <v>76.440000000000012</v>
      </c>
      <c r="O269" s="29">
        <v>101.18</v>
      </c>
      <c r="P269" s="29">
        <f t="shared" si="155"/>
        <v>104.27550000000001</v>
      </c>
      <c r="Q269" s="12">
        <v>126.08</v>
      </c>
      <c r="R269" s="29">
        <f t="shared" si="124"/>
        <v>99.31</v>
      </c>
      <c r="S269" s="29">
        <f t="shared" si="143"/>
        <v>191.1</v>
      </c>
      <c r="T269" s="29">
        <f t="shared" si="149"/>
        <v>204.75</v>
      </c>
      <c r="U269" s="29">
        <f t="shared" si="126"/>
        <v>76.440000000000012</v>
      </c>
      <c r="V269" s="29">
        <f t="shared" si="127"/>
        <v>76.440000000000012</v>
      </c>
      <c r="W269" s="29">
        <f t="shared" si="128"/>
        <v>70.98</v>
      </c>
      <c r="X269" s="29">
        <v>99.31</v>
      </c>
      <c r="Y269" s="33">
        <f t="shared" si="162"/>
        <v>76.440000000000012</v>
      </c>
      <c r="Z269" s="36">
        <f t="shared" si="154"/>
        <v>112.36680000000001</v>
      </c>
      <c r="AA269" s="29">
        <f t="shared" si="129"/>
        <v>76.440000000000012</v>
      </c>
      <c r="AB269" s="33">
        <f t="shared" si="130"/>
        <v>99.31</v>
      </c>
      <c r="AC269" s="33">
        <f t="shared" si="131"/>
        <v>76.440000000000012</v>
      </c>
      <c r="AD269" s="33">
        <f t="shared" si="132"/>
        <v>177.45000000000002</v>
      </c>
      <c r="AE269" s="29">
        <f t="shared" si="156"/>
        <v>99.31</v>
      </c>
      <c r="AF269" s="27">
        <f t="shared" si="133"/>
        <v>76.440000000000012</v>
      </c>
      <c r="AG269" s="29">
        <f t="shared" si="157"/>
        <v>99.31</v>
      </c>
      <c r="AH269" s="34">
        <f t="shared" si="150"/>
        <v>224.46742499999999</v>
      </c>
      <c r="AI269" s="28">
        <f t="shared" si="134"/>
        <v>224.46742499999999</v>
      </c>
      <c r="AJ269" s="29">
        <f t="shared" si="135"/>
        <v>273</v>
      </c>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6"/>
      <c r="CL269" s="6"/>
      <c r="CM269" s="6"/>
      <c r="CN269" s="6"/>
      <c r="CO269" s="6"/>
      <c r="CP269" s="6"/>
      <c r="CQ269" s="6"/>
      <c r="CR269" s="6"/>
      <c r="CS269" s="6"/>
      <c r="CT269" s="6"/>
      <c r="CU269" s="6"/>
      <c r="CV269" s="6"/>
    </row>
    <row r="270" spans="1:100" s="7" customFormat="1" x14ac:dyDescent="0.25">
      <c r="A270" s="111"/>
      <c r="B270" s="31">
        <v>99215</v>
      </c>
      <c r="C270" s="31">
        <v>99215</v>
      </c>
      <c r="D270" s="26" t="s">
        <v>315</v>
      </c>
      <c r="E270" s="26" t="s">
        <v>379</v>
      </c>
      <c r="F270" s="12">
        <v>368</v>
      </c>
      <c r="G270" s="12">
        <f t="shared" si="151"/>
        <v>276</v>
      </c>
      <c r="H270" s="12">
        <f t="shared" si="120"/>
        <v>103.04</v>
      </c>
      <c r="I270" s="29">
        <f t="shared" si="121"/>
        <v>103.04</v>
      </c>
      <c r="J270" s="23">
        <v>254.83</v>
      </c>
      <c r="K270" s="29">
        <f t="shared" si="161"/>
        <v>108.19200000000001</v>
      </c>
      <c r="L270" s="12">
        <v>183.64</v>
      </c>
      <c r="M270" s="29">
        <f t="shared" si="153"/>
        <v>92</v>
      </c>
      <c r="N270" s="29">
        <f t="shared" si="122"/>
        <v>103.04</v>
      </c>
      <c r="O270" s="29">
        <v>148.88999999999999</v>
      </c>
      <c r="P270" s="29">
        <f t="shared" si="155"/>
        <v>147.4725</v>
      </c>
      <c r="Q270" s="12">
        <v>177.71</v>
      </c>
      <c r="R270" s="29">
        <f t="shared" si="124"/>
        <v>140.44999999999999</v>
      </c>
      <c r="S270" s="29">
        <f t="shared" si="143"/>
        <v>257.59999999999997</v>
      </c>
      <c r="T270" s="29">
        <f t="shared" si="149"/>
        <v>276</v>
      </c>
      <c r="U270" s="29">
        <f t="shared" si="126"/>
        <v>103.04</v>
      </c>
      <c r="V270" s="29">
        <f t="shared" si="127"/>
        <v>103.04</v>
      </c>
      <c r="W270" s="29">
        <f t="shared" si="128"/>
        <v>95.68</v>
      </c>
      <c r="X270" s="29">
        <v>140.44999999999999</v>
      </c>
      <c r="Y270" s="33">
        <f t="shared" si="162"/>
        <v>103.04</v>
      </c>
      <c r="Z270" s="36">
        <f t="shared" si="154"/>
        <v>151.46880000000002</v>
      </c>
      <c r="AA270" s="29">
        <f t="shared" si="129"/>
        <v>103.04</v>
      </c>
      <c r="AB270" s="33">
        <f t="shared" si="130"/>
        <v>140.44999999999999</v>
      </c>
      <c r="AC270" s="33">
        <f t="shared" si="131"/>
        <v>103.04</v>
      </c>
      <c r="AD270" s="33">
        <f t="shared" si="132"/>
        <v>239.20000000000002</v>
      </c>
      <c r="AE270" s="29">
        <f t="shared" si="156"/>
        <v>140.44999999999999</v>
      </c>
      <c r="AF270" s="27">
        <f t="shared" si="133"/>
        <v>103.04</v>
      </c>
      <c r="AG270" s="29">
        <f t="shared" si="157"/>
        <v>140.44999999999999</v>
      </c>
      <c r="AH270" s="34">
        <f t="shared" si="150"/>
        <v>302.5788</v>
      </c>
      <c r="AI270" s="28">
        <f t="shared" si="134"/>
        <v>302.5788</v>
      </c>
      <c r="AJ270" s="29">
        <f t="shared" si="135"/>
        <v>368</v>
      </c>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6"/>
      <c r="CL270" s="6"/>
      <c r="CM270" s="6"/>
      <c r="CN270" s="6"/>
      <c r="CO270" s="6"/>
      <c r="CP270" s="6"/>
      <c r="CQ270" s="6"/>
      <c r="CR270" s="6"/>
      <c r="CS270" s="6"/>
      <c r="CT270" s="6"/>
      <c r="CU270" s="6"/>
      <c r="CV270" s="6"/>
    </row>
    <row r="271" spans="1:100" s="7" customFormat="1" ht="15" customHeight="1" x14ac:dyDescent="0.25">
      <c r="A271" s="111"/>
      <c r="B271" s="31">
        <v>99243</v>
      </c>
      <c r="C271" s="31">
        <v>99243</v>
      </c>
      <c r="D271" s="26" t="s">
        <v>315</v>
      </c>
      <c r="E271" s="26" t="s">
        <v>380</v>
      </c>
      <c r="F271" s="12">
        <v>368</v>
      </c>
      <c r="G271" s="12">
        <f t="shared" si="151"/>
        <v>276</v>
      </c>
      <c r="H271" s="12">
        <f>X271</f>
        <v>77.09</v>
      </c>
      <c r="I271" s="29" t="str">
        <f>AC271</f>
        <v>NON COVERED</v>
      </c>
      <c r="J271" s="23">
        <v>169.34</v>
      </c>
      <c r="K271" s="29">
        <f t="shared" si="161"/>
        <v>108.19200000000001</v>
      </c>
      <c r="L271" s="12" t="s">
        <v>316</v>
      </c>
      <c r="M271" s="29">
        <f t="shared" si="153"/>
        <v>92</v>
      </c>
      <c r="N271" s="29" t="str">
        <f>AC271</f>
        <v>NON COVERED</v>
      </c>
      <c r="O271" s="23" t="s">
        <v>316</v>
      </c>
      <c r="P271" s="29">
        <f t="shared" si="155"/>
        <v>80.944500000000005</v>
      </c>
      <c r="Q271" s="12" t="str">
        <f>AC271</f>
        <v>NON COVERED</v>
      </c>
      <c r="R271" s="29">
        <f t="shared" si="124"/>
        <v>77.09</v>
      </c>
      <c r="S271" s="29">
        <f t="shared" si="143"/>
        <v>257.59999999999997</v>
      </c>
      <c r="T271" s="29">
        <f t="shared" si="149"/>
        <v>276</v>
      </c>
      <c r="U271" s="29" t="str">
        <f>AC271</f>
        <v>NON COVERED</v>
      </c>
      <c r="V271" s="29" t="str">
        <f>U271</f>
        <v>NON COVERED</v>
      </c>
      <c r="W271" s="29">
        <f t="shared" si="128"/>
        <v>95.68</v>
      </c>
      <c r="X271" s="29">
        <v>77.09</v>
      </c>
      <c r="Y271" s="33">
        <f t="shared" si="162"/>
        <v>103.04</v>
      </c>
      <c r="Z271" s="39" t="s">
        <v>317</v>
      </c>
      <c r="AA271" s="23" t="str">
        <f>AC271</f>
        <v>NON COVERED</v>
      </c>
      <c r="AB271" s="33">
        <f t="shared" si="130"/>
        <v>77.09</v>
      </c>
      <c r="AC271" s="33" t="s">
        <v>316</v>
      </c>
      <c r="AD271" s="33">
        <f t="shared" si="132"/>
        <v>239.20000000000002</v>
      </c>
      <c r="AE271" s="29">
        <f t="shared" si="156"/>
        <v>77.09</v>
      </c>
      <c r="AF271" s="27">
        <f t="shared" si="133"/>
        <v>103.04</v>
      </c>
      <c r="AG271" s="29">
        <f t="shared" si="157"/>
        <v>77.09</v>
      </c>
      <c r="AH271" s="34">
        <f t="shared" si="150"/>
        <v>302.5788</v>
      </c>
      <c r="AI271" s="28">
        <f t="shared" si="134"/>
        <v>302.5788</v>
      </c>
      <c r="AJ271" s="29">
        <f t="shared" si="135"/>
        <v>368</v>
      </c>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6"/>
      <c r="CL271" s="6"/>
      <c r="CM271" s="6"/>
      <c r="CN271" s="6"/>
      <c r="CO271" s="6"/>
      <c r="CP271" s="6"/>
      <c r="CQ271" s="6"/>
      <c r="CR271" s="6"/>
      <c r="CS271" s="6"/>
      <c r="CT271" s="6"/>
      <c r="CU271" s="6"/>
      <c r="CV271" s="6"/>
    </row>
    <row r="272" spans="1:100" s="7" customFormat="1" x14ac:dyDescent="0.25">
      <c r="A272" s="111"/>
      <c r="B272" s="31">
        <v>99244</v>
      </c>
      <c r="C272" s="31">
        <v>99244</v>
      </c>
      <c r="D272" s="26" t="s">
        <v>315</v>
      </c>
      <c r="E272" s="26" t="s">
        <v>381</v>
      </c>
      <c r="F272" s="12">
        <v>522</v>
      </c>
      <c r="G272" s="12">
        <f t="shared" si="151"/>
        <v>391.5</v>
      </c>
      <c r="H272" s="12">
        <f t="shared" ref="H272:H284" si="163">X272</f>
        <v>152.66</v>
      </c>
      <c r="I272" s="29" t="str">
        <f t="shared" ref="I272:I284" si="164">AC272</f>
        <v>NON COVERED</v>
      </c>
      <c r="J272" s="23">
        <v>253.96</v>
      </c>
      <c r="K272" s="29">
        <f t="shared" si="161"/>
        <v>153.46800000000005</v>
      </c>
      <c r="L272" s="12" t="s">
        <v>317</v>
      </c>
      <c r="M272" s="29">
        <f t="shared" si="153"/>
        <v>130.5</v>
      </c>
      <c r="N272" s="29" t="str">
        <f t="shared" ref="N272:N284" si="165">AC272</f>
        <v>NON COVERED</v>
      </c>
      <c r="O272" s="23" t="s">
        <v>316</v>
      </c>
      <c r="P272" s="29">
        <f t="shared" si="155"/>
        <v>160.29300000000001</v>
      </c>
      <c r="Q272" s="12" t="str">
        <f t="shared" ref="Q272:Q284" si="166">AC272</f>
        <v>NON COVERED</v>
      </c>
      <c r="R272" s="29">
        <f t="shared" si="124"/>
        <v>152.66</v>
      </c>
      <c r="S272" s="29">
        <f t="shared" si="143"/>
        <v>365.4</v>
      </c>
      <c r="T272" s="29">
        <f t="shared" si="149"/>
        <v>391.5</v>
      </c>
      <c r="U272" s="29" t="str">
        <f t="shared" ref="U272:U284" si="167">AC272</f>
        <v>NON COVERED</v>
      </c>
      <c r="V272" s="29" t="str">
        <f t="shared" ref="V272:V282" si="168">U272</f>
        <v>NON COVERED</v>
      </c>
      <c r="W272" s="29">
        <f t="shared" si="128"/>
        <v>135.72</v>
      </c>
      <c r="X272" s="29">
        <v>152.66</v>
      </c>
      <c r="Y272" s="33">
        <f t="shared" si="162"/>
        <v>146.16000000000003</v>
      </c>
      <c r="Z272" s="39" t="s">
        <v>317</v>
      </c>
      <c r="AA272" s="23" t="str">
        <f t="shared" ref="AA272:AA284" si="169">AC272</f>
        <v>NON COVERED</v>
      </c>
      <c r="AB272" s="33">
        <f t="shared" si="130"/>
        <v>152.66</v>
      </c>
      <c r="AC272" s="33" t="s">
        <v>316</v>
      </c>
      <c r="AD272" s="33">
        <f t="shared" si="132"/>
        <v>339.3</v>
      </c>
      <c r="AE272" s="29">
        <f t="shared" si="156"/>
        <v>152.66</v>
      </c>
      <c r="AF272" s="27">
        <f t="shared" si="133"/>
        <v>146.16000000000003</v>
      </c>
      <c r="AG272" s="29">
        <f t="shared" si="157"/>
        <v>152.66</v>
      </c>
      <c r="AH272" s="34">
        <f t="shared" si="150"/>
        <v>429.20145000000002</v>
      </c>
      <c r="AI272" s="28">
        <f t="shared" si="134"/>
        <v>429.20145000000002</v>
      </c>
      <c r="AJ272" s="29">
        <f t="shared" si="135"/>
        <v>522</v>
      </c>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6"/>
      <c r="CL272" s="6"/>
      <c r="CM272" s="6"/>
      <c r="CN272" s="6"/>
      <c r="CO272" s="6"/>
      <c r="CP272" s="6"/>
      <c r="CQ272" s="6"/>
      <c r="CR272" s="6"/>
      <c r="CS272" s="6"/>
      <c r="CT272" s="6"/>
      <c r="CU272" s="6"/>
      <c r="CV272" s="6"/>
    </row>
    <row r="273" spans="1:100" s="7" customFormat="1" x14ac:dyDescent="0.25">
      <c r="A273" s="111"/>
      <c r="B273" s="31">
        <v>99381</v>
      </c>
      <c r="C273" s="31">
        <v>99381</v>
      </c>
      <c r="D273" s="26" t="s">
        <v>315</v>
      </c>
      <c r="E273" s="26" t="s">
        <v>382</v>
      </c>
      <c r="F273" s="12">
        <v>287</v>
      </c>
      <c r="G273" s="12">
        <f t="shared" si="151"/>
        <v>215.25</v>
      </c>
      <c r="H273" s="12">
        <f t="shared" si="163"/>
        <v>56.78</v>
      </c>
      <c r="I273" s="29" t="str">
        <f t="shared" si="164"/>
        <v>NON COVERED</v>
      </c>
      <c r="J273" s="23">
        <v>155.79</v>
      </c>
      <c r="K273" s="29">
        <f t="shared" si="161"/>
        <v>84.378000000000014</v>
      </c>
      <c r="L273" s="12">
        <v>120.15</v>
      </c>
      <c r="M273" s="29">
        <f t="shared" si="153"/>
        <v>71.75</v>
      </c>
      <c r="N273" s="29" t="str">
        <f t="shared" si="165"/>
        <v>NON COVERED</v>
      </c>
      <c r="O273" s="29">
        <v>82.96</v>
      </c>
      <c r="P273" s="29">
        <f t="shared" si="155"/>
        <v>59.619000000000007</v>
      </c>
      <c r="Q273" s="12" t="str">
        <f t="shared" si="166"/>
        <v>NON COVERED</v>
      </c>
      <c r="R273" s="29">
        <f t="shared" si="124"/>
        <v>56.78</v>
      </c>
      <c r="S273" s="29">
        <f t="shared" si="143"/>
        <v>200.89999999999998</v>
      </c>
      <c r="T273" s="29">
        <f t="shared" si="149"/>
        <v>215.25</v>
      </c>
      <c r="U273" s="29" t="str">
        <f t="shared" si="167"/>
        <v>NON COVERED</v>
      </c>
      <c r="V273" s="29" t="str">
        <f t="shared" si="168"/>
        <v>NON COVERED</v>
      </c>
      <c r="W273" s="29">
        <f t="shared" si="128"/>
        <v>74.62</v>
      </c>
      <c r="X273" s="29">
        <v>56.78</v>
      </c>
      <c r="Y273" s="33">
        <f t="shared" si="162"/>
        <v>80.360000000000014</v>
      </c>
      <c r="Z273" s="36">
        <v>109.03</v>
      </c>
      <c r="AA273" s="23" t="str">
        <f t="shared" si="169"/>
        <v>NON COVERED</v>
      </c>
      <c r="AB273" s="33">
        <f t="shared" si="130"/>
        <v>56.78</v>
      </c>
      <c r="AC273" s="33" t="s">
        <v>316</v>
      </c>
      <c r="AD273" s="33">
        <f t="shared" si="132"/>
        <v>186.55</v>
      </c>
      <c r="AE273" s="29">
        <f t="shared" si="156"/>
        <v>56.78</v>
      </c>
      <c r="AF273" s="27">
        <f t="shared" si="133"/>
        <v>80.360000000000014</v>
      </c>
      <c r="AG273" s="29">
        <f t="shared" si="157"/>
        <v>56.78</v>
      </c>
      <c r="AH273" s="34">
        <f t="shared" si="150"/>
        <v>235.97857500000001</v>
      </c>
      <c r="AI273" s="28">
        <f t="shared" si="134"/>
        <v>235.97857500000001</v>
      </c>
      <c r="AJ273" s="29">
        <f t="shared" si="135"/>
        <v>287</v>
      </c>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6"/>
      <c r="CL273" s="6"/>
      <c r="CM273" s="6"/>
      <c r="CN273" s="6"/>
      <c r="CO273" s="6"/>
      <c r="CP273" s="6"/>
      <c r="CQ273" s="6"/>
      <c r="CR273" s="6"/>
      <c r="CS273" s="6"/>
      <c r="CT273" s="6"/>
      <c r="CU273" s="6"/>
      <c r="CV273" s="6"/>
    </row>
    <row r="274" spans="1:100" s="7" customFormat="1" x14ac:dyDescent="0.25">
      <c r="A274" s="111"/>
      <c r="B274" s="31">
        <v>99382</v>
      </c>
      <c r="C274" s="31">
        <v>99382</v>
      </c>
      <c r="D274" s="26" t="s">
        <v>315</v>
      </c>
      <c r="E274" s="26" t="s">
        <v>383</v>
      </c>
      <c r="F274" s="12">
        <v>307</v>
      </c>
      <c r="G274" s="12">
        <f t="shared" si="151"/>
        <v>230.25</v>
      </c>
      <c r="H274" s="12">
        <f t="shared" si="163"/>
        <v>61.29</v>
      </c>
      <c r="I274" s="29" t="str">
        <f t="shared" si="164"/>
        <v>NON COVERED</v>
      </c>
      <c r="J274" s="23">
        <v>162.69999999999999</v>
      </c>
      <c r="K274" s="29">
        <f t="shared" si="161"/>
        <v>90.25800000000001</v>
      </c>
      <c r="L274" s="12">
        <v>125.48</v>
      </c>
      <c r="M274" s="29">
        <f t="shared" si="153"/>
        <v>76.75</v>
      </c>
      <c r="N274" s="29" t="str">
        <f t="shared" si="165"/>
        <v>NON COVERED</v>
      </c>
      <c r="O274" s="29">
        <v>88.29</v>
      </c>
      <c r="P274" s="29">
        <f t="shared" si="155"/>
        <v>64.354500000000002</v>
      </c>
      <c r="Q274" s="12" t="str">
        <f t="shared" si="166"/>
        <v>NON COVERED</v>
      </c>
      <c r="R274" s="29">
        <f t="shared" si="124"/>
        <v>61.29</v>
      </c>
      <c r="S274" s="29">
        <f t="shared" si="143"/>
        <v>214.89999999999998</v>
      </c>
      <c r="T274" s="29">
        <f t="shared" si="149"/>
        <v>230.25</v>
      </c>
      <c r="U274" s="29" t="str">
        <f t="shared" si="167"/>
        <v>NON COVERED</v>
      </c>
      <c r="V274" s="29" t="str">
        <f t="shared" si="168"/>
        <v>NON COVERED</v>
      </c>
      <c r="W274" s="29">
        <f t="shared" si="128"/>
        <v>79.820000000000007</v>
      </c>
      <c r="X274" s="29">
        <v>61.29</v>
      </c>
      <c r="Y274" s="33">
        <f t="shared" si="162"/>
        <v>85.960000000000008</v>
      </c>
      <c r="Z274" s="36">
        <v>120</v>
      </c>
      <c r="AA274" s="23" t="str">
        <f t="shared" si="169"/>
        <v>NON COVERED</v>
      </c>
      <c r="AB274" s="33">
        <f t="shared" si="130"/>
        <v>61.29</v>
      </c>
      <c r="AC274" s="33" t="s">
        <v>316</v>
      </c>
      <c r="AD274" s="33">
        <f t="shared" si="132"/>
        <v>199.55</v>
      </c>
      <c r="AE274" s="29">
        <f t="shared" si="156"/>
        <v>61.29</v>
      </c>
      <c r="AF274" s="27">
        <f t="shared" si="133"/>
        <v>85.960000000000008</v>
      </c>
      <c r="AG274" s="29">
        <f t="shared" si="157"/>
        <v>61.29</v>
      </c>
      <c r="AH274" s="34">
        <f t="shared" si="150"/>
        <v>252.42307500000001</v>
      </c>
      <c r="AI274" s="28">
        <f t="shared" si="134"/>
        <v>252.42307500000001</v>
      </c>
      <c r="AJ274" s="29">
        <f t="shared" si="135"/>
        <v>307</v>
      </c>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6"/>
      <c r="CL274" s="6"/>
      <c r="CM274" s="6"/>
      <c r="CN274" s="6"/>
      <c r="CO274" s="6"/>
      <c r="CP274" s="6"/>
      <c r="CQ274" s="6"/>
      <c r="CR274" s="6"/>
      <c r="CS274" s="6"/>
      <c r="CT274" s="6"/>
      <c r="CU274" s="6"/>
      <c r="CV274" s="6"/>
    </row>
    <row r="275" spans="1:100" s="7" customFormat="1" x14ac:dyDescent="0.25">
      <c r="A275" s="111"/>
      <c r="B275" s="31">
        <v>99383</v>
      </c>
      <c r="C275" s="31">
        <v>99383</v>
      </c>
      <c r="D275" s="26" t="s">
        <v>315</v>
      </c>
      <c r="E275" s="26" t="s">
        <v>384</v>
      </c>
      <c r="F275" s="12">
        <v>327</v>
      </c>
      <c r="G275" s="12">
        <f t="shared" si="151"/>
        <v>245.25</v>
      </c>
      <c r="H275" s="12">
        <f t="shared" si="163"/>
        <v>60.29</v>
      </c>
      <c r="I275" s="29" t="str">
        <f t="shared" si="164"/>
        <v>NON COVERED</v>
      </c>
      <c r="J275" s="23">
        <v>169.03</v>
      </c>
      <c r="K275" s="29">
        <f t="shared" si="161"/>
        <v>96.138000000000005</v>
      </c>
      <c r="L275" s="12">
        <v>130.36000000000001</v>
      </c>
      <c r="M275" s="29">
        <f t="shared" si="153"/>
        <v>81.75</v>
      </c>
      <c r="N275" s="29" t="str">
        <f t="shared" si="165"/>
        <v>NON COVERED</v>
      </c>
      <c r="O275" s="29">
        <v>93.91</v>
      </c>
      <c r="P275" s="29">
        <f t="shared" si="155"/>
        <v>63.304500000000004</v>
      </c>
      <c r="Q275" s="12" t="str">
        <f t="shared" si="166"/>
        <v>NON COVERED</v>
      </c>
      <c r="R275" s="29">
        <f t="shared" ref="R275:R341" si="170">X275</f>
        <v>60.29</v>
      </c>
      <c r="S275" s="29">
        <f t="shared" si="143"/>
        <v>228.89999999999998</v>
      </c>
      <c r="T275" s="29">
        <f t="shared" si="149"/>
        <v>245.25</v>
      </c>
      <c r="U275" s="29" t="str">
        <f t="shared" si="167"/>
        <v>NON COVERED</v>
      </c>
      <c r="V275" s="29" t="str">
        <f t="shared" si="168"/>
        <v>NON COVERED</v>
      </c>
      <c r="W275" s="29">
        <f t="shared" ref="W275:W290" si="171">F275*0.26</f>
        <v>85.02</v>
      </c>
      <c r="X275" s="29">
        <v>60.29</v>
      </c>
      <c r="Y275" s="33">
        <f t="shared" si="162"/>
        <v>91.56</v>
      </c>
      <c r="Z275" s="36">
        <v>148.87</v>
      </c>
      <c r="AA275" s="23" t="str">
        <f t="shared" si="169"/>
        <v>NON COVERED</v>
      </c>
      <c r="AB275" s="33">
        <f t="shared" ref="AB275:AB341" si="172">X275</f>
        <v>60.29</v>
      </c>
      <c r="AC275" s="33" t="s">
        <v>316</v>
      </c>
      <c r="AD275" s="33">
        <f t="shared" ref="AD275:AD290" si="173">F275*0.65</f>
        <v>212.55</v>
      </c>
      <c r="AE275" s="29">
        <f t="shared" si="156"/>
        <v>60.29</v>
      </c>
      <c r="AF275" s="27">
        <f t="shared" si="156"/>
        <v>91.56</v>
      </c>
      <c r="AG275" s="29">
        <f t="shared" si="157"/>
        <v>60.29</v>
      </c>
      <c r="AH275" s="34">
        <f t="shared" si="150"/>
        <v>268.86757499999999</v>
      </c>
      <c r="AI275" s="28">
        <f t="shared" ref="AI275:AI296" si="174">((F275*0.75)*0.0963)+(F275*0.75)</f>
        <v>268.86757499999999</v>
      </c>
      <c r="AJ275" s="29">
        <f t="shared" ref="AJ275:AJ290" si="175">F275</f>
        <v>327</v>
      </c>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6"/>
      <c r="CL275" s="6"/>
      <c r="CM275" s="6"/>
      <c r="CN275" s="6"/>
      <c r="CO275" s="6"/>
      <c r="CP275" s="6"/>
      <c r="CQ275" s="6"/>
      <c r="CR275" s="6"/>
      <c r="CS275" s="6"/>
      <c r="CT275" s="6"/>
      <c r="CU275" s="6"/>
      <c r="CV275" s="6"/>
    </row>
    <row r="276" spans="1:100" s="7" customFormat="1" x14ac:dyDescent="0.25">
      <c r="A276" s="111"/>
      <c r="B276" s="31">
        <v>99384</v>
      </c>
      <c r="C276" s="31">
        <v>99384</v>
      </c>
      <c r="D276" s="26" t="s">
        <v>315</v>
      </c>
      <c r="E276" s="26" t="s">
        <v>385</v>
      </c>
      <c r="F276" s="12">
        <v>357</v>
      </c>
      <c r="G276" s="12">
        <f t="shared" si="151"/>
        <v>267.75</v>
      </c>
      <c r="H276" s="12">
        <f t="shared" si="163"/>
        <v>65.52</v>
      </c>
      <c r="I276" s="29" t="str">
        <f t="shared" si="164"/>
        <v>NON COVERED</v>
      </c>
      <c r="J276" s="23">
        <v>190.04</v>
      </c>
      <c r="K276" s="29">
        <f t="shared" si="161"/>
        <v>104.95800000000001</v>
      </c>
      <c r="L276" s="12">
        <v>146.56</v>
      </c>
      <c r="M276" s="29">
        <f t="shared" si="153"/>
        <v>89.25</v>
      </c>
      <c r="N276" s="29" t="str">
        <f t="shared" si="165"/>
        <v>NON COVERED</v>
      </c>
      <c r="O276" s="29">
        <v>110.1</v>
      </c>
      <c r="P276" s="29">
        <f t="shared" si="155"/>
        <v>68.795999999999992</v>
      </c>
      <c r="Q276" s="12" t="str">
        <f t="shared" si="166"/>
        <v>NON COVERED</v>
      </c>
      <c r="R276" s="29">
        <f t="shared" si="170"/>
        <v>65.52</v>
      </c>
      <c r="S276" s="29">
        <f t="shared" si="143"/>
        <v>249.89999999999998</v>
      </c>
      <c r="T276" s="29">
        <f t="shared" si="149"/>
        <v>267.75</v>
      </c>
      <c r="U276" s="29" t="str">
        <f t="shared" si="167"/>
        <v>NON COVERED</v>
      </c>
      <c r="V276" s="29" t="str">
        <f t="shared" si="168"/>
        <v>NON COVERED</v>
      </c>
      <c r="W276" s="29">
        <f t="shared" si="171"/>
        <v>92.820000000000007</v>
      </c>
      <c r="X276" s="29">
        <v>65.52</v>
      </c>
      <c r="Y276" s="33">
        <f t="shared" si="162"/>
        <v>99.960000000000008</v>
      </c>
      <c r="Z276" s="36">
        <v>168.46</v>
      </c>
      <c r="AA276" s="23" t="str">
        <f t="shared" si="169"/>
        <v>NON COVERED</v>
      </c>
      <c r="AB276" s="33">
        <f t="shared" si="172"/>
        <v>65.52</v>
      </c>
      <c r="AC276" s="33" t="s">
        <v>316</v>
      </c>
      <c r="AD276" s="33">
        <f t="shared" si="173"/>
        <v>232.05</v>
      </c>
      <c r="AE276" s="29">
        <f t="shared" si="156"/>
        <v>65.52</v>
      </c>
      <c r="AF276" s="27">
        <f t="shared" si="156"/>
        <v>99.960000000000008</v>
      </c>
      <c r="AG276" s="29">
        <f t="shared" si="157"/>
        <v>65.52</v>
      </c>
      <c r="AH276" s="34">
        <f t="shared" si="150"/>
        <v>293.53432500000002</v>
      </c>
      <c r="AI276" s="28">
        <f t="shared" si="174"/>
        <v>293.53432500000002</v>
      </c>
      <c r="AJ276" s="29">
        <f t="shared" si="175"/>
        <v>357</v>
      </c>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6"/>
      <c r="CL276" s="6"/>
      <c r="CM276" s="6"/>
      <c r="CN276" s="6"/>
      <c r="CO276" s="6"/>
      <c r="CP276" s="6"/>
      <c r="CQ276" s="6"/>
      <c r="CR276" s="6"/>
      <c r="CS276" s="6"/>
      <c r="CT276" s="6"/>
      <c r="CU276" s="6"/>
      <c r="CV276" s="6"/>
    </row>
    <row r="277" spans="1:100" s="7" customFormat="1" x14ac:dyDescent="0.25">
      <c r="A277" s="111"/>
      <c r="B277" s="31">
        <v>99385</v>
      </c>
      <c r="C277" s="31">
        <v>99385</v>
      </c>
      <c r="D277" s="26" t="s">
        <v>315</v>
      </c>
      <c r="E277" s="26" t="s">
        <v>386</v>
      </c>
      <c r="F277" s="12">
        <v>381</v>
      </c>
      <c r="G277" s="12">
        <f t="shared" si="151"/>
        <v>285.75</v>
      </c>
      <c r="H277" s="12">
        <f t="shared" si="163"/>
        <v>65.52</v>
      </c>
      <c r="I277" s="29">
        <f t="shared" si="164"/>
        <v>99.06</v>
      </c>
      <c r="J277" s="23">
        <v>184.71</v>
      </c>
      <c r="K277" s="29">
        <f t="shared" si="161"/>
        <v>112.01400000000001</v>
      </c>
      <c r="L277" s="12">
        <v>142.44999999999999</v>
      </c>
      <c r="M277" s="29">
        <f t="shared" si="153"/>
        <v>95.25</v>
      </c>
      <c r="N277" s="29">
        <f t="shared" si="165"/>
        <v>99.06</v>
      </c>
      <c r="O277" s="29">
        <v>105.63</v>
      </c>
      <c r="P277" s="29">
        <f t="shared" si="155"/>
        <v>68.795999999999992</v>
      </c>
      <c r="Q277" s="12">
        <f t="shared" si="166"/>
        <v>99.06</v>
      </c>
      <c r="R277" s="29">
        <f t="shared" si="170"/>
        <v>65.52</v>
      </c>
      <c r="S277" s="29">
        <f t="shared" si="143"/>
        <v>266.7</v>
      </c>
      <c r="T277" s="29">
        <f t="shared" si="149"/>
        <v>285.75</v>
      </c>
      <c r="U277" s="29">
        <f t="shared" si="167"/>
        <v>99.06</v>
      </c>
      <c r="V277" s="29">
        <f t="shared" si="168"/>
        <v>99.06</v>
      </c>
      <c r="W277" s="29">
        <f t="shared" si="171"/>
        <v>99.06</v>
      </c>
      <c r="X277" s="29">
        <v>65.52</v>
      </c>
      <c r="Y277" s="33">
        <f t="shared" si="162"/>
        <v>106.68</v>
      </c>
      <c r="Z277" s="36">
        <v>130.66</v>
      </c>
      <c r="AA277" s="23">
        <f t="shared" si="169"/>
        <v>99.06</v>
      </c>
      <c r="AB277" s="33">
        <f t="shared" si="172"/>
        <v>65.52</v>
      </c>
      <c r="AC277" s="33">
        <f t="shared" ref="AC277:AC284" si="176">F277*0.26</f>
        <v>99.06</v>
      </c>
      <c r="AD277" s="33">
        <f t="shared" si="173"/>
        <v>247.65</v>
      </c>
      <c r="AE277" s="29">
        <f t="shared" si="156"/>
        <v>65.52</v>
      </c>
      <c r="AF277" s="27">
        <f>F277*0.26</f>
        <v>99.06</v>
      </c>
      <c r="AG277" s="29">
        <f t="shared" si="157"/>
        <v>65.52</v>
      </c>
      <c r="AH277" s="34">
        <f t="shared" si="150"/>
        <v>313.26772499999998</v>
      </c>
      <c r="AI277" s="28">
        <f t="shared" si="174"/>
        <v>313.26772499999998</v>
      </c>
      <c r="AJ277" s="29">
        <f t="shared" si="175"/>
        <v>381</v>
      </c>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6"/>
      <c r="CL277" s="6"/>
      <c r="CM277" s="6"/>
      <c r="CN277" s="6"/>
      <c r="CO277" s="6"/>
      <c r="CP277" s="6"/>
      <c r="CQ277" s="6"/>
      <c r="CR277" s="6"/>
      <c r="CS277" s="6"/>
      <c r="CT277" s="6"/>
      <c r="CU277" s="6"/>
      <c r="CV277" s="6"/>
    </row>
    <row r="278" spans="1:100" s="7" customFormat="1" x14ac:dyDescent="0.25">
      <c r="A278" s="111"/>
      <c r="B278" s="31">
        <v>99386</v>
      </c>
      <c r="C278" s="31">
        <v>99386</v>
      </c>
      <c r="D278" s="26" t="s">
        <v>315</v>
      </c>
      <c r="E278" s="26" t="s">
        <v>387</v>
      </c>
      <c r="F278" s="12">
        <v>410</v>
      </c>
      <c r="G278" s="12">
        <f t="shared" si="151"/>
        <v>307.5</v>
      </c>
      <c r="H278" s="12">
        <f t="shared" si="163"/>
        <v>76.489999999999995</v>
      </c>
      <c r="I278" s="29">
        <f t="shared" si="164"/>
        <v>106.60000000000001</v>
      </c>
      <c r="J278" s="23">
        <v>213.87</v>
      </c>
      <c r="K278" s="29">
        <f t="shared" si="161"/>
        <v>120.54000000000002</v>
      </c>
      <c r="L278" s="12">
        <v>164.94</v>
      </c>
      <c r="M278" s="29">
        <f t="shared" si="153"/>
        <v>102.5</v>
      </c>
      <c r="N278" s="29">
        <f t="shared" si="165"/>
        <v>106.60000000000001</v>
      </c>
      <c r="O278" s="29">
        <v>128.47999999999999</v>
      </c>
      <c r="P278" s="29">
        <f t="shared" si="155"/>
        <v>80.314499999999995</v>
      </c>
      <c r="Q278" s="12">
        <f t="shared" si="166"/>
        <v>106.60000000000001</v>
      </c>
      <c r="R278" s="29">
        <f t="shared" si="170"/>
        <v>76.489999999999995</v>
      </c>
      <c r="S278" s="29">
        <f t="shared" si="143"/>
        <v>287</v>
      </c>
      <c r="T278" s="29">
        <f t="shared" si="149"/>
        <v>307.5</v>
      </c>
      <c r="U278" s="29">
        <f t="shared" si="167"/>
        <v>106.60000000000001</v>
      </c>
      <c r="V278" s="29">
        <f t="shared" si="168"/>
        <v>106.60000000000001</v>
      </c>
      <c r="W278" s="29">
        <f t="shared" si="171"/>
        <v>106.60000000000001</v>
      </c>
      <c r="X278" s="29">
        <v>76.489999999999995</v>
      </c>
      <c r="Y278" s="33">
        <f t="shared" si="162"/>
        <v>114.80000000000001</v>
      </c>
      <c r="Z278" s="36">
        <v>177.06</v>
      </c>
      <c r="AA278" s="23">
        <f t="shared" si="169"/>
        <v>106.60000000000001</v>
      </c>
      <c r="AB278" s="33">
        <f t="shared" si="172"/>
        <v>76.489999999999995</v>
      </c>
      <c r="AC278" s="33">
        <f t="shared" si="176"/>
        <v>106.60000000000001</v>
      </c>
      <c r="AD278" s="33">
        <f t="shared" si="173"/>
        <v>266.5</v>
      </c>
      <c r="AE278" s="29">
        <f t="shared" si="156"/>
        <v>76.489999999999995</v>
      </c>
      <c r="AF278" s="27">
        <f>F278*0.26</f>
        <v>106.60000000000001</v>
      </c>
      <c r="AG278" s="29">
        <f t="shared" si="157"/>
        <v>76.489999999999995</v>
      </c>
      <c r="AH278" s="34">
        <f t="shared" si="150"/>
        <v>337.11225000000002</v>
      </c>
      <c r="AI278" s="28">
        <f t="shared" si="174"/>
        <v>337.11225000000002</v>
      </c>
      <c r="AJ278" s="29">
        <f t="shared" si="175"/>
        <v>410</v>
      </c>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6"/>
      <c r="CL278" s="6"/>
      <c r="CM278" s="6"/>
      <c r="CN278" s="6"/>
      <c r="CO278" s="6"/>
      <c r="CP278" s="6"/>
      <c r="CQ278" s="6"/>
      <c r="CR278" s="6"/>
      <c r="CS278" s="6"/>
      <c r="CT278" s="6"/>
      <c r="CU278" s="6"/>
      <c r="CV278" s="6"/>
    </row>
    <row r="279" spans="1:100" s="7" customFormat="1" x14ac:dyDescent="0.25">
      <c r="A279" s="111"/>
      <c r="B279" s="31">
        <v>99391</v>
      </c>
      <c r="C279" s="31">
        <v>99391</v>
      </c>
      <c r="D279" s="26" t="s">
        <v>315</v>
      </c>
      <c r="E279" s="26" t="s">
        <v>388</v>
      </c>
      <c r="F279" s="12">
        <v>209</v>
      </c>
      <c r="G279" s="12">
        <f t="shared" si="151"/>
        <v>156.75</v>
      </c>
      <c r="H279" s="12">
        <f t="shared" si="163"/>
        <v>45.34</v>
      </c>
      <c r="I279" s="29" t="str">
        <f t="shared" si="164"/>
        <v>NON COVERED</v>
      </c>
      <c r="J279" s="23">
        <v>139.94999999999999</v>
      </c>
      <c r="K279" s="29">
        <f t="shared" si="161"/>
        <v>61.446000000000005</v>
      </c>
      <c r="L279" s="12">
        <v>107.93</v>
      </c>
      <c r="M279" s="29">
        <f t="shared" si="153"/>
        <v>52.25</v>
      </c>
      <c r="N279" s="29" t="str">
        <f t="shared" si="165"/>
        <v>NON COVERED</v>
      </c>
      <c r="O279" s="29">
        <v>75.53</v>
      </c>
      <c r="P279" s="29">
        <f t="shared" si="155"/>
        <v>47.607000000000006</v>
      </c>
      <c r="Q279" s="12" t="str">
        <f t="shared" si="166"/>
        <v>NON COVERED</v>
      </c>
      <c r="R279" s="29">
        <f t="shared" si="170"/>
        <v>45.34</v>
      </c>
      <c r="S279" s="29">
        <f t="shared" si="143"/>
        <v>146.29999999999998</v>
      </c>
      <c r="T279" s="29">
        <f t="shared" si="149"/>
        <v>156.75</v>
      </c>
      <c r="U279" s="29" t="str">
        <f t="shared" si="167"/>
        <v>NON COVERED</v>
      </c>
      <c r="V279" s="29" t="str">
        <f t="shared" si="168"/>
        <v>NON COVERED</v>
      </c>
      <c r="W279" s="29">
        <f t="shared" si="171"/>
        <v>54.34</v>
      </c>
      <c r="X279" s="29">
        <v>45.34</v>
      </c>
      <c r="Y279" s="33">
        <f t="shared" si="162"/>
        <v>58.52</v>
      </c>
      <c r="Z279" s="36">
        <v>144.80000000000001</v>
      </c>
      <c r="AA279" s="23" t="str">
        <f t="shared" si="169"/>
        <v>NON COVERED</v>
      </c>
      <c r="AB279" s="33">
        <f t="shared" si="172"/>
        <v>45.34</v>
      </c>
      <c r="AC279" s="33" t="s">
        <v>316</v>
      </c>
      <c r="AD279" s="33">
        <f t="shared" si="173"/>
        <v>135.85</v>
      </c>
      <c r="AE279" s="29">
        <f t="shared" si="156"/>
        <v>45.34</v>
      </c>
      <c r="AF279" s="27">
        <f t="shared" si="156"/>
        <v>58.52</v>
      </c>
      <c r="AG279" s="29">
        <f t="shared" si="157"/>
        <v>45.34</v>
      </c>
      <c r="AH279" s="34">
        <f t="shared" si="150"/>
        <v>171.84502499999999</v>
      </c>
      <c r="AI279" s="28">
        <f t="shared" si="174"/>
        <v>171.84502499999999</v>
      </c>
      <c r="AJ279" s="29">
        <f t="shared" si="175"/>
        <v>209</v>
      </c>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6"/>
      <c r="CL279" s="6"/>
      <c r="CM279" s="6"/>
      <c r="CN279" s="6"/>
      <c r="CO279" s="6"/>
      <c r="CP279" s="6"/>
      <c r="CQ279" s="6"/>
      <c r="CR279" s="6"/>
      <c r="CS279" s="6"/>
      <c r="CT279" s="6"/>
      <c r="CU279" s="6"/>
      <c r="CV279" s="6"/>
    </row>
    <row r="280" spans="1:100" s="7" customFormat="1" x14ac:dyDescent="0.25">
      <c r="A280" s="111"/>
      <c r="B280" s="31">
        <v>99392</v>
      </c>
      <c r="C280" s="31">
        <v>99392</v>
      </c>
      <c r="D280" s="26" t="s">
        <v>315</v>
      </c>
      <c r="E280" s="26" t="s">
        <v>389</v>
      </c>
      <c r="F280" s="12">
        <v>226</v>
      </c>
      <c r="G280" s="12">
        <f t="shared" si="151"/>
        <v>169.5</v>
      </c>
      <c r="H280" s="12">
        <f t="shared" si="163"/>
        <v>50.57</v>
      </c>
      <c r="I280" s="29" t="str">
        <f t="shared" si="164"/>
        <v>NON COVERED</v>
      </c>
      <c r="J280" s="23">
        <v>149.59</v>
      </c>
      <c r="K280" s="29">
        <f t="shared" si="161"/>
        <v>66.444000000000017</v>
      </c>
      <c r="L280" s="12">
        <v>115.36</v>
      </c>
      <c r="M280" s="29">
        <f t="shared" si="153"/>
        <v>56.5</v>
      </c>
      <c r="N280" s="29" t="str">
        <f t="shared" si="165"/>
        <v>NON COVERED</v>
      </c>
      <c r="O280" s="29">
        <v>82.96</v>
      </c>
      <c r="P280" s="29">
        <f t="shared" si="155"/>
        <v>53.098500000000001</v>
      </c>
      <c r="Q280" s="12" t="str">
        <f t="shared" si="166"/>
        <v>NON COVERED</v>
      </c>
      <c r="R280" s="29">
        <f t="shared" si="170"/>
        <v>50.57</v>
      </c>
      <c r="S280" s="29">
        <f t="shared" si="143"/>
        <v>158.19999999999999</v>
      </c>
      <c r="T280" s="29">
        <f t="shared" si="149"/>
        <v>169.5</v>
      </c>
      <c r="U280" s="29" t="str">
        <f t="shared" si="167"/>
        <v>NON COVERED</v>
      </c>
      <c r="V280" s="29" t="str">
        <f t="shared" si="168"/>
        <v>NON COVERED</v>
      </c>
      <c r="W280" s="29">
        <f t="shared" si="171"/>
        <v>58.760000000000005</v>
      </c>
      <c r="X280" s="29">
        <v>50.57</v>
      </c>
      <c r="Y280" s="33">
        <f t="shared" si="162"/>
        <v>63.280000000000008</v>
      </c>
      <c r="Z280" s="36">
        <v>104.91</v>
      </c>
      <c r="AA280" s="23" t="str">
        <f t="shared" si="169"/>
        <v>NON COVERED</v>
      </c>
      <c r="AB280" s="33">
        <f t="shared" si="172"/>
        <v>50.57</v>
      </c>
      <c r="AC280" s="33" t="s">
        <v>316</v>
      </c>
      <c r="AD280" s="33">
        <f t="shared" si="173"/>
        <v>146.9</v>
      </c>
      <c r="AE280" s="29">
        <f t="shared" si="156"/>
        <v>50.57</v>
      </c>
      <c r="AF280" s="27">
        <f t="shared" si="156"/>
        <v>63.280000000000008</v>
      </c>
      <c r="AG280" s="29">
        <f t="shared" si="157"/>
        <v>50.57</v>
      </c>
      <c r="AH280" s="34">
        <f t="shared" si="150"/>
        <v>185.82284999999999</v>
      </c>
      <c r="AI280" s="28">
        <f t="shared" si="174"/>
        <v>185.82284999999999</v>
      </c>
      <c r="AJ280" s="29">
        <f t="shared" si="175"/>
        <v>226</v>
      </c>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30"/>
      <c r="CB280" s="30"/>
      <c r="CC280" s="30"/>
      <c r="CD280" s="30"/>
      <c r="CE280" s="30"/>
      <c r="CF280" s="30"/>
      <c r="CG280" s="30"/>
      <c r="CH280" s="30"/>
      <c r="CI280" s="30"/>
      <c r="CJ280" s="30"/>
      <c r="CK280" s="6"/>
      <c r="CL280" s="6"/>
      <c r="CM280" s="6"/>
      <c r="CN280" s="6"/>
      <c r="CO280" s="6"/>
      <c r="CP280" s="6"/>
      <c r="CQ280" s="6"/>
      <c r="CR280" s="6"/>
      <c r="CS280" s="6"/>
      <c r="CT280" s="6"/>
      <c r="CU280" s="6"/>
      <c r="CV280" s="6"/>
    </row>
    <row r="281" spans="1:100" s="7" customFormat="1" x14ac:dyDescent="0.25">
      <c r="A281" s="111"/>
      <c r="B281" s="31">
        <v>99393</v>
      </c>
      <c r="C281" s="31">
        <v>99393</v>
      </c>
      <c r="D281" s="26" t="s">
        <v>315</v>
      </c>
      <c r="E281" s="26" t="s">
        <v>390</v>
      </c>
      <c r="F281" s="12">
        <v>248</v>
      </c>
      <c r="G281" s="12">
        <f t="shared" si="151"/>
        <v>186</v>
      </c>
      <c r="H281" s="12">
        <f t="shared" si="163"/>
        <v>50.07</v>
      </c>
      <c r="I281" s="29" t="str">
        <f t="shared" si="164"/>
        <v>NON COVERED</v>
      </c>
      <c r="J281" s="23">
        <v>149.11000000000001</v>
      </c>
      <c r="K281" s="29">
        <f t="shared" si="161"/>
        <v>72.91200000000002</v>
      </c>
      <c r="L281" s="12">
        <v>115</v>
      </c>
      <c r="M281" s="29">
        <f t="shared" si="153"/>
        <v>62</v>
      </c>
      <c r="N281" s="29" t="str">
        <f t="shared" si="165"/>
        <v>NON COVERED</v>
      </c>
      <c r="O281" s="29">
        <v>82.96</v>
      </c>
      <c r="P281" s="29">
        <f t="shared" si="155"/>
        <v>52.573500000000003</v>
      </c>
      <c r="Q281" s="12" t="str">
        <f t="shared" si="166"/>
        <v>NON COVERED</v>
      </c>
      <c r="R281" s="29">
        <f t="shared" si="170"/>
        <v>50.07</v>
      </c>
      <c r="S281" s="29">
        <f t="shared" si="143"/>
        <v>173.6</v>
      </c>
      <c r="T281" s="29">
        <f t="shared" si="149"/>
        <v>186</v>
      </c>
      <c r="U281" s="29" t="str">
        <f t="shared" si="167"/>
        <v>NON COVERED</v>
      </c>
      <c r="V281" s="29" t="str">
        <f t="shared" si="168"/>
        <v>NON COVERED</v>
      </c>
      <c r="W281" s="29">
        <f t="shared" si="171"/>
        <v>64.48</v>
      </c>
      <c r="X281" s="29">
        <v>50.07</v>
      </c>
      <c r="Y281" s="33">
        <f t="shared" si="162"/>
        <v>69.440000000000012</v>
      </c>
      <c r="Z281" s="36">
        <v>104.56</v>
      </c>
      <c r="AA281" s="23" t="str">
        <f t="shared" si="169"/>
        <v>NON COVERED</v>
      </c>
      <c r="AB281" s="33">
        <f t="shared" si="172"/>
        <v>50.07</v>
      </c>
      <c r="AC281" s="33" t="s">
        <v>316</v>
      </c>
      <c r="AD281" s="33">
        <f t="shared" si="173"/>
        <v>161.20000000000002</v>
      </c>
      <c r="AE281" s="29">
        <f t="shared" si="156"/>
        <v>50.07</v>
      </c>
      <c r="AF281" s="27">
        <f t="shared" si="156"/>
        <v>69.440000000000012</v>
      </c>
      <c r="AG281" s="29">
        <f t="shared" si="157"/>
        <v>50.07</v>
      </c>
      <c r="AH281" s="34">
        <f t="shared" si="150"/>
        <v>203.9118</v>
      </c>
      <c r="AI281" s="28">
        <f t="shared" si="174"/>
        <v>203.9118</v>
      </c>
      <c r="AJ281" s="29">
        <f t="shared" si="175"/>
        <v>248</v>
      </c>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30"/>
      <c r="CB281" s="30"/>
      <c r="CC281" s="30"/>
      <c r="CD281" s="30"/>
      <c r="CE281" s="30"/>
      <c r="CF281" s="30"/>
      <c r="CG281" s="30"/>
      <c r="CH281" s="30"/>
      <c r="CI281" s="30"/>
      <c r="CJ281" s="30"/>
      <c r="CK281" s="6"/>
      <c r="CL281" s="6"/>
      <c r="CM281" s="6"/>
      <c r="CN281" s="6"/>
      <c r="CO281" s="6"/>
      <c r="CP281" s="6"/>
      <c r="CQ281" s="6"/>
      <c r="CR281" s="6"/>
      <c r="CS281" s="6"/>
      <c r="CT281" s="6"/>
      <c r="CU281" s="6"/>
      <c r="CV281" s="6"/>
    </row>
    <row r="282" spans="1:100" s="7" customFormat="1" x14ac:dyDescent="0.25">
      <c r="A282" s="111"/>
      <c r="B282" s="31">
        <v>99394</v>
      </c>
      <c r="C282" s="31">
        <v>99394</v>
      </c>
      <c r="D282" s="26" t="s">
        <v>315</v>
      </c>
      <c r="E282" s="26" t="s">
        <v>391</v>
      </c>
      <c r="F282" s="12">
        <v>290</v>
      </c>
      <c r="G282" s="12">
        <f t="shared" si="151"/>
        <v>217.5</v>
      </c>
      <c r="H282" s="12">
        <f t="shared" si="163"/>
        <v>54.82</v>
      </c>
      <c r="I282" s="29" t="str">
        <f t="shared" si="164"/>
        <v>NON COVERED</v>
      </c>
      <c r="J282" s="23">
        <v>163.30000000000001</v>
      </c>
      <c r="K282" s="29">
        <f t="shared" si="161"/>
        <v>85.26</v>
      </c>
      <c r="L282" s="12">
        <v>125.94</v>
      </c>
      <c r="M282" s="29">
        <f t="shared" si="153"/>
        <v>72.5</v>
      </c>
      <c r="N282" s="29" t="str">
        <f t="shared" si="165"/>
        <v>NON COVERED</v>
      </c>
      <c r="O282" s="29">
        <v>93.91</v>
      </c>
      <c r="P282" s="29">
        <f t="shared" si="155"/>
        <v>57.561</v>
      </c>
      <c r="Q282" s="12" t="str">
        <f t="shared" si="166"/>
        <v>NON COVERED</v>
      </c>
      <c r="R282" s="29">
        <f t="shared" si="170"/>
        <v>54.82</v>
      </c>
      <c r="S282" s="29">
        <f t="shared" si="143"/>
        <v>203</v>
      </c>
      <c r="T282" s="29">
        <f t="shared" si="149"/>
        <v>217.5</v>
      </c>
      <c r="U282" s="29" t="str">
        <f t="shared" si="167"/>
        <v>NON COVERED</v>
      </c>
      <c r="V282" s="29" t="str">
        <f t="shared" si="168"/>
        <v>NON COVERED</v>
      </c>
      <c r="W282" s="29">
        <f t="shared" si="171"/>
        <v>75.400000000000006</v>
      </c>
      <c r="X282" s="29">
        <v>54.82</v>
      </c>
      <c r="Y282" s="33">
        <f t="shared" si="162"/>
        <v>81.2</v>
      </c>
      <c r="Z282" s="36">
        <v>145.66999999999999</v>
      </c>
      <c r="AA282" s="23" t="str">
        <f t="shared" si="169"/>
        <v>NON COVERED</v>
      </c>
      <c r="AB282" s="33">
        <f t="shared" si="172"/>
        <v>54.82</v>
      </c>
      <c r="AC282" s="33" t="s">
        <v>316</v>
      </c>
      <c r="AD282" s="33">
        <f t="shared" si="173"/>
        <v>188.5</v>
      </c>
      <c r="AE282" s="29">
        <f t="shared" si="156"/>
        <v>54.82</v>
      </c>
      <c r="AF282" s="27">
        <f t="shared" si="156"/>
        <v>81.2</v>
      </c>
      <c r="AG282" s="29">
        <f t="shared" si="157"/>
        <v>54.82</v>
      </c>
      <c r="AH282" s="34">
        <f t="shared" si="150"/>
        <v>238.44524999999999</v>
      </c>
      <c r="AI282" s="28">
        <f t="shared" si="174"/>
        <v>238.44524999999999</v>
      </c>
      <c r="AJ282" s="29">
        <f t="shared" si="175"/>
        <v>290</v>
      </c>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c r="CD282" s="30"/>
      <c r="CE282" s="30"/>
      <c r="CF282" s="30"/>
      <c r="CG282" s="30"/>
      <c r="CH282" s="30"/>
      <c r="CI282" s="30"/>
      <c r="CJ282" s="30"/>
      <c r="CK282" s="6"/>
      <c r="CL282" s="6"/>
      <c r="CM282" s="6"/>
      <c r="CN282" s="6"/>
      <c r="CO282" s="6"/>
      <c r="CP282" s="6"/>
      <c r="CQ282" s="6"/>
      <c r="CR282" s="6"/>
      <c r="CS282" s="6"/>
      <c r="CT282" s="6"/>
      <c r="CU282" s="6"/>
      <c r="CV282" s="6"/>
    </row>
    <row r="283" spans="1:100" s="7" customFormat="1" x14ac:dyDescent="0.25">
      <c r="A283" s="111"/>
      <c r="B283" s="31">
        <v>99395</v>
      </c>
      <c r="C283" s="31">
        <v>99395</v>
      </c>
      <c r="D283" s="26" t="s">
        <v>315</v>
      </c>
      <c r="E283" s="26" t="s">
        <v>392</v>
      </c>
      <c r="F283" s="12">
        <v>297</v>
      </c>
      <c r="G283" s="12">
        <f t="shared" si="151"/>
        <v>222.75</v>
      </c>
      <c r="H283" s="12">
        <f t="shared" si="163"/>
        <v>55.32</v>
      </c>
      <c r="I283" s="29">
        <f t="shared" si="164"/>
        <v>77.22</v>
      </c>
      <c r="J283" s="23">
        <v>166.76</v>
      </c>
      <c r="K283" s="29">
        <f t="shared" si="161"/>
        <v>87.318000000000012</v>
      </c>
      <c r="L283" s="12">
        <v>128.61000000000001</v>
      </c>
      <c r="M283" s="29">
        <f t="shared" si="153"/>
        <v>74.25</v>
      </c>
      <c r="N283" s="29">
        <f t="shared" si="165"/>
        <v>77.22</v>
      </c>
      <c r="O283" s="29">
        <v>96.57</v>
      </c>
      <c r="P283" s="29">
        <f t="shared" si="155"/>
        <v>58.086000000000006</v>
      </c>
      <c r="Q283" s="12">
        <f t="shared" si="166"/>
        <v>77.22</v>
      </c>
      <c r="R283" s="29">
        <f t="shared" si="170"/>
        <v>55.32</v>
      </c>
      <c r="S283" s="29">
        <f t="shared" si="143"/>
        <v>207.89999999999998</v>
      </c>
      <c r="T283" s="29">
        <f t="shared" si="149"/>
        <v>222.75</v>
      </c>
      <c r="U283" s="29">
        <f t="shared" si="167"/>
        <v>77.22</v>
      </c>
      <c r="V283" s="29">
        <f t="shared" ref="V283:V284" si="177">F283*0.26</f>
        <v>77.22</v>
      </c>
      <c r="W283" s="29">
        <f t="shared" si="171"/>
        <v>77.22</v>
      </c>
      <c r="X283" s="29">
        <v>55.32</v>
      </c>
      <c r="Y283" s="33">
        <f t="shared" si="162"/>
        <v>83.160000000000011</v>
      </c>
      <c r="Z283" s="36">
        <v>100.17</v>
      </c>
      <c r="AA283" s="23">
        <f t="shared" si="169"/>
        <v>77.22</v>
      </c>
      <c r="AB283" s="33">
        <f t="shared" si="172"/>
        <v>55.32</v>
      </c>
      <c r="AC283" s="33">
        <f t="shared" si="176"/>
        <v>77.22</v>
      </c>
      <c r="AD283" s="33">
        <f>F283*0.65</f>
        <v>193.05</v>
      </c>
      <c r="AE283" s="29">
        <f t="shared" si="156"/>
        <v>55.32</v>
      </c>
      <c r="AF283" s="27">
        <f>F283*0.26</f>
        <v>77.22</v>
      </c>
      <c r="AG283" s="29">
        <f t="shared" si="157"/>
        <v>55.32</v>
      </c>
      <c r="AH283" s="34">
        <f t="shared" si="150"/>
        <v>244.20082500000001</v>
      </c>
      <c r="AI283" s="28">
        <f t="shared" si="174"/>
        <v>244.20082500000001</v>
      </c>
      <c r="AJ283" s="29">
        <f t="shared" si="175"/>
        <v>297</v>
      </c>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30"/>
      <c r="CB283" s="30"/>
      <c r="CC283" s="30"/>
      <c r="CD283" s="30"/>
      <c r="CE283" s="30"/>
      <c r="CF283" s="30"/>
      <c r="CG283" s="30"/>
      <c r="CH283" s="30"/>
      <c r="CI283" s="30"/>
      <c r="CJ283" s="30"/>
      <c r="CK283" s="6"/>
      <c r="CL283" s="6"/>
      <c r="CM283" s="6"/>
      <c r="CN283" s="6"/>
      <c r="CO283" s="6"/>
      <c r="CP283" s="6"/>
      <c r="CQ283" s="6"/>
      <c r="CR283" s="6"/>
      <c r="CS283" s="6"/>
      <c r="CT283" s="6"/>
      <c r="CU283" s="6"/>
      <c r="CV283" s="6"/>
    </row>
    <row r="284" spans="1:100" s="7" customFormat="1" x14ac:dyDescent="0.25">
      <c r="A284" s="111"/>
      <c r="B284" s="31">
        <v>99396</v>
      </c>
      <c r="C284" s="31">
        <v>99396</v>
      </c>
      <c r="D284" s="26" t="s">
        <v>315</v>
      </c>
      <c r="E284" s="26" t="s">
        <v>393</v>
      </c>
      <c r="F284" s="12">
        <v>327</v>
      </c>
      <c r="G284" s="12">
        <f t="shared" si="151"/>
        <v>245.25</v>
      </c>
      <c r="H284" s="12">
        <f t="shared" si="163"/>
        <v>60.55</v>
      </c>
      <c r="I284" s="29">
        <f t="shared" si="164"/>
        <v>85.02</v>
      </c>
      <c r="J284" s="23">
        <v>177.5</v>
      </c>
      <c r="K284" s="29">
        <f t="shared" si="161"/>
        <v>96.138000000000005</v>
      </c>
      <c r="L284" s="12">
        <v>136.88999999999999</v>
      </c>
      <c r="M284" s="29">
        <f t="shared" si="153"/>
        <v>81.75</v>
      </c>
      <c r="N284" s="29">
        <f t="shared" si="165"/>
        <v>85.02</v>
      </c>
      <c r="O284" s="29">
        <v>104.85</v>
      </c>
      <c r="P284" s="29">
        <f t="shared" si="155"/>
        <v>63.577500000000001</v>
      </c>
      <c r="Q284" s="12">
        <f t="shared" si="166"/>
        <v>85.02</v>
      </c>
      <c r="R284" s="29">
        <f t="shared" si="170"/>
        <v>60.55</v>
      </c>
      <c r="S284" s="29">
        <f t="shared" si="143"/>
        <v>228.89999999999998</v>
      </c>
      <c r="T284" s="29">
        <f t="shared" si="149"/>
        <v>245.25</v>
      </c>
      <c r="U284" s="29">
        <f t="shared" si="167"/>
        <v>85.02</v>
      </c>
      <c r="V284" s="29">
        <f t="shared" si="177"/>
        <v>85.02</v>
      </c>
      <c r="W284" s="29">
        <f t="shared" si="171"/>
        <v>85.02</v>
      </c>
      <c r="X284" s="29">
        <v>60.55</v>
      </c>
      <c r="Y284" s="33">
        <f t="shared" si="162"/>
        <v>91.56</v>
      </c>
      <c r="Z284" s="36">
        <v>158.91</v>
      </c>
      <c r="AA284" s="23">
        <f t="shared" si="169"/>
        <v>85.02</v>
      </c>
      <c r="AB284" s="33">
        <f t="shared" si="172"/>
        <v>60.55</v>
      </c>
      <c r="AC284" s="33">
        <f t="shared" si="176"/>
        <v>85.02</v>
      </c>
      <c r="AD284" s="33">
        <f t="shared" si="173"/>
        <v>212.55</v>
      </c>
      <c r="AE284" s="29">
        <f t="shared" si="156"/>
        <v>60.55</v>
      </c>
      <c r="AF284" s="27">
        <f>F284*0.26</f>
        <v>85.02</v>
      </c>
      <c r="AG284" s="29">
        <f t="shared" si="157"/>
        <v>60.55</v>
      </c>
      <c r="AH284" s="34">
        <f t="shared" si="150"/>
        <v>268.86757499999999</v>
      </c>
      <c r="AI284" s="28">
        <f t="shared" si="174"/>
        <v>268.86757499999999</v>
      </c>
      <c r="AJ284" s="29">
        <f t="shared" si="175"/>
        <v>327</v>
      </c>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30"/>
      <c r="CB284" s="30"/>
      <c r="CC284" s="30"/>
      <c r="CD284" s="30"/>
      <c r="CE284" s="30"/>
      <c r="CF284" s="30"/>
      <c r="CG284" s="30"/>
      <c r="CH284" s="30"/>
      <c r="CI284" s="30"/>
      <c r="CJ284" s="30"/>
      <c r="CK284" s="6"/>
      <c r="CL284" s="6"/>
      <c r="CM284" s="6"/>
      <c r="CN284" s="6"/>
      <c r="CO284" s="6"/>
      <c r="CP284" s="6"/>
      <c r="CQ284" s="6"/>
      <c r="CR284" s="6"/>
      <c r="CS284" s="6"/>
      <c r="CT284" s="6"/>
      <c r="CU284" s="6"/>
      <c r="CV284" s="6"/>
    </row>
    <row r="285" spans="1:100" s="7" customFormat="1" x14ac:dyDescent="0.25">
      <c r="A285" s="111"/>
      <c r="B285" s="99" t="s">
        <v>416</v>
      </c>
      <c r="C285" s="95" t="s">
        <v>416</v>
      </c>
      <c r="D285" s="97" t="s">
        <v>315</v>
      </c>
      <c r="E285" s="97" t="s">
        <v>417</v>
      </c>
      <c r="F285" s="12">
        <v>260</v>
      </c>
      <c r="G285" s="12">
        <f t="shared" si="151"/>
        <v>195</v>
      </c>
      <c r="H285" s="12">
        <f t="shared" ref="H285:H341" si="178">I285</f>
        <v>72.800000000000011</v>
      </c>
      <c r="I285" s="29">
        <f t="shared" ref="I285:I341" si="179">Y285</f>
        <v>72.800000000000011</v>
      </c>
      <c r="J285" s="23" t="s">
        <v>53</v>
      </c>
      <c r="K285" s="29">
        <f t="shared" si="161"/>
        <v>76.440000000000012</v>
      </c>
      <c r="L285" s="12">
        <v>112.65</v>
      </c>
      <c r="M285" s="29">
        <f t="shared" si="153"/>
        <v>65</v>
      </c>
      <c r="N285" s="29">
        <f>Y285</f>
        <v>72.800000000000011</v>
      </c>
      <c r="O285" s="29">
        <v>112.65</v>
      </c>
      <c r="P285" s="29">
        <v>154.58000000000001</v>
      </c>
      <c r="Q285" s="12">
        <f>Y285</f>
        <v>72.800000000000011</v>
      </c>
      <c r="R285" s="29" t="str">
        <f t="shared" si="170"/>
        <v>Medicaid APG</v>
      </c>
      <c r="S285" s="29">
        <f t="shared" si="143"/>
        <v>182</v>
      </c>
      <c r="T285" s="29">
        <f t="shared" si="149"/>
        <v>195</v>
      </c>
      <c r="U285" s="29">
        <f t="shared" ref="U285:U341" si="180">Y285</f>
        <v>72.800000000000011</v>
      </c>
      <c r="V285" s="29">
        <f t="shared" ref="V285:V341" si="181">Y285</f>
        <v>72.800000000000011</v>
      </c>
      <c r="W285" s="29">
        <f t="shared" si="171"/>
        <v>67.600000000000009</v>
      </c>
      <c r="X285" s="23" t="s">
        <v>53</v>
      </c>
      <c r="Y285" s="33">
        <f t="shared" si="162"/>
        <v>72.800000000000011</v>
      </c>
      <c r="Z285" s="36">
        <f>Y285*1.47</f>
        <v>107.01600000000002</v>
      </c>
      <c r="AA285" s="23">
        <f t="shared" ref="AA285:AA341" si="182">Y285</f>
        <v>72.800000000000011</v>
      </c>
      <c r="AB285" s="33" t="str">
        <f t="shared" si="172"/>
        <v>Medicaid APG</v>
      </c>
      <c r="AC285" s="33">
        <f t="shared" ref="AC285:AC341" si="183">Y285</f>
        <v>72.800000000000011</v>
      </c>
      <c r="AD285" s="33">
        <f t="shared" si="173"/>
        <v>169</v>
      </c>
      <c r="AE285" s="29" t="str">
        <f t="shared" si="156"/>
        <v>Medicaid APG</v>
      </c>
      <c r="AF285" s="27">
        <f t="shared" si="156"/>
        <v>72.800000000000011</v>
      </c>
      <c r="AG285" s="29" t="str">
        <f t="shared" si="157"/>
        <v>Medicaid APG</v>
      </c>
      <c r="AH285" s="34">
        <f t="shared" si="150"/>
        <v>213.77850000000001</v>
      </c>
      <c r="AI285" s="28">
        <f t="shared" si="174"/>
        <v>213.77850000000001</v>
      </c>
      <c r="AJ285" s="29">
        <f t="shared" si="175"/>
        <v>260</v>
      </c>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30"/>
      <c r="CB285" s="30"/>
      <c r="CC285" s="30"/>
      <c r="CD285" s="30"/>
      <c r="CE285" s="30"/>
      <c r="CF285" s="30"/>
      <c r="CG285" s="30"/>
      <c r="CH285" s="30"/>
      <c r="CI285" s="30"/>
      <c r="CJ285" s="30"/>
      <c r="CK285" s="6"/>
      <c r="CL285" s="6"/>
      <c r="CM285" s="6"/>
      <c r="CN285" s="6"/>
      <c r="CO285" s="6"/>
      <c r="CP285" s="6"/>
      <c r="CQ285" s="6"/>
      <c r="CR285" s="6"/>
      <c r="CS285" s="6"/>
      <c r="CT285" s="6"/>
      <c r="CU285" s="6"/>
      <c r="CV285" s="6"/>
    </row>
    <row r="286" spans="1:100" s="7" customFormat="1" x14ac:dyDescent="0.25">
      <c r="A286" s="111"/>
      <c r="B286" s="99" t="s">
        <v>418</v>
      </c>
      <c r="C286" s="95" t="s">
        <v>418</v>
      </c>
      <c r="D286" s="97" t="s">
        <v>315</v>
      </c>
      <c r="E286" s="97" t="s">
        <v>419</v>
      </c>
      <c r="F286" s="12">
        <v>429</v>
      </c>
      <c r="G286" s="12">
        <f t="shared" si="151"/>
        <v>321.75</v>
      </c>
      <c r="H286" s="12">
        <f t="shared" si="178"/>
        <v>120.12</v>
      </c>
      <c r="I286" s="29">
        <f t="shared" si="179"/>
        <v>120.12</v>
      </c>
      <c r="J286" s="23" t="s">
        <v>53</v>
      </c>
      <c r="K286" s="29">
        <f t="shared" si="161"/>
        <v>126.126</v>
      </c>
      <c r="L286" s="12">
        <v>145.19999999999999</v>
      </c>
      <c r="M286" s="29">
        <f t="shared" si="153"/>
        <v>107.25</v>
      </c>
      <c r="N286" s="29">
        <f t="shared" ref="N286:N287" si="184">Y286</f>
        <v>120.12</v>
      </c>
      <c r="O286" s="29">
        <v>145.19999999999999</v>
      </c>
      <c r="P286" s="29">
        <v>135.1</v>
      </c>
      <c r="Q286" s="12">
        <f t="shared" ref="Q286:Q290" si="185">Y286</f>
        <v>120.12</v>
      </c>
      <c r="R286" s="29" t="str">
        <f t="shared" si="170"/>
        <v>Medicaid APG</v>
      </c>
      <c r="S286" s="29">
        <f t="shared" si="143"/>
        <v>300.29999999999995</v>
      </c>
      <c r="T286" s="29">
        <f t="shared" si="149"/>
        <v>321.75</v>
      </c>
      <c r="U286" s="29">
        <f t="shared" si="180"/>
        <v>120.12</v>
      </c>
      <c r="V286" s="29">
        <f t="shared" si="181"/>
        <v>120.12</v>
      </c>
      <c r="W286" s="29">
        <f t="shared" si="171"/>
        <v>111.54</v>
      </c>
      <c r="X286" s="23" t="s">
        <v>53</v>
      </c>
      <c r="Y286" s="33">
        <f t="shared" si="162"/>
        <v>120.12</v>
      </c>
      <c r="Z286" s="36">
        <f t="shared" ref="Z286:Z287" si="186">Y286*1.47</f>
        <v>176.57640000000001</v>
      </c>
      <c r="AA286" s="23">
        <f t="shared" si="182"/>
        <v>120.12</v>
      </c>
      <c r="AB286" s="33" t="str">
        <f t="shared" si="172"/>
        <v>Medicaid APG</v>
      </c>
      <c r="AC286" s="33">
        <f t="shared" si="183"/>
        <v>120.12</v>
      </c>
      <c r="AD286" s="33">
        <f t="shared" si="173"/>
        <v>278.85000000000002</v>
      </c>
      <c r="AE286" s="29" t="str">
        <f t="shared" si="156"/>
        <v>Medicaid APG</v>
      </c>
      <c r="AF286" s="27">
        <f t="shared" si="156"/>
        <v>120.12</v>
      </c>
      <c r="AG286" s="29" t="str">
        <f t="shared" si="157"/>
        <v>Medicaid APG</v>
      </c>
      <c r="AH286" s="34">
        <f t="shared" si="150"/>
        <v>352.73452500000002</v>
      </c>
      <c r="AI286" s="28">
        <f t="shared" si="174"/>
        <v>352.73452500000002</v>
      </c>
      <c r="AJ286" s="29">
        <f t="shared" si="175"/>
        <v>429</v>
      </c>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6"/>
      <c r="CL286" s="6"/>
      <c r="CM286" s="6"/>
      <c r="CN286" s="6"/>
      <c r="CO286" s="6"/>
      <c r="CP286" s="6"/>
      <c r="CQ286" s="6"/>
      <c r="CR286" s="6"/>
      <c r="CS286" s="6"/>
      <c r="CT286" s="6"/>
      <c r="CU286" s="6"/>
      <c r="CV286" s="6"/>
    </row>
    <row r="287" spans="1:100" s="7" customFormat="1" x14ac:dyDescent="0.25">
      <c r="A287" s="111"/>
      <c r="B287" s="99" t="s">
        <v>420</v>
      </c>
      <c r="C287" s="95" t="s">
        <v>420</v>
      </c>
      <c r="D287" s="97" t="s">
        <v>315</v>
      </c>
      <c r="E287" s="97" t="s">
        <v>421</v>
      </c>
      <c r="F287" s="12">
        <v>293</v>
      </c>
      <c r="G287" s="12">
        <f t="shared" si="151"/>
        <v>219.75</v>
      </c>
      <c r="H287" s="12">
        <f t="shared" si="178"/>
        <v>82.04</v>
      </c>
      <c r="I287" s="29">
        <f t="shared" si="179"/>
        <v>82.04</v>
      </c>
      <c r="J287" s="23" t="s">
        <v>53</v>
      </c>
      <c r="K287" s="29">
        <f t="shared" si="161"/>
        <v>86.14200000000001</v>
      </c>
      <c r="L287" s="12">
        <v>126.21</v>
      </c>
      <c r="M287" s="29">
        <f t="shared" si="153"/>
        <v>73.25</v>
      </c>
      <c r="N287" s="29">
        <f t="shared" si="184"/>
        <v>82.04</v>
      </c>
      <c r="O287" s="29">
        <v>126.21</v>
      </c>
      <c r="P287" s="29">
        <v>120.61</v>
      </c>
      <c r="Q287" s="12">
        <f t="shared" si="185"/>
        <v>82.04</v>
      </c>
      <c r="R287" s="29" t="str">
        <f t="shared" si="170"/>
        <v>Medicaid APG</v>
      </c>
      <c r="S287" s="29">
        <f t="shared" si="143"/>
        <v>205.1</v>
      </c>
      <c r="T287" s="29">
        <f t="shared" si="149"/>
        <v>219.75</v>
      </c>
      <c r="U287" s="29">
        <f t="shared" si="180"/>
        <v>82.04</v>
      </c>
      <c r="V287" s="29">
        <f t="shared" si="181"/>
        <v>82.04</v>
      </c>
      <c r="W287" s="29">
        <f t="shared" si="171"/>
        <v>76.180000000000007</v>
      </c>
      <c r="X287" s="23" t="s">
        <v>53</v>
      </c>
      <c r="Y287" s="33">
        <f t="shared" si="162"/>
        <v>82.04</v>
      </c>
      <c r="Z287" s="36">
        <f t="shared" si="186"/>
        <v>120.59880000000001</v>
      </c>
      <c r="AA287" s="23">
        <f t="shared" si="182"/>
        <v>82.04</v>
      </c>
      <c r="AB287" s="33" t="str">
        <f t="shared" si="172"/>
        <v>Medicaid APG</v>
      </c>
      <c r="AC287" s="33">
        <f t="shared" si="183"/>
        <v>82.04</v>
      </c>
      <c r="AD287" s="33">
        <f t="shared" si="173"/>
        <v>190.45000000000002</v>
      </c>
      <c r="AE287" s="29" t="str">
        <f t="shared" si="156"/>
        <v>Medicaid APG</v>
      </c>
      <c r="AF287" s="27">
        <f t="shared" si="156"/>
        <v>82.04</v>
      </c>
      <c r="AG287" s="29" t="str">
        <f t="shared" si="157"/>
        <v>Medicaid APG</v>
      </c>
      <c r="AH287" s="34">
        <f t="shared" si="150"/>
        <v>240.911925</v>
      </c>
      <c r="AI287" s="28">
        <f t="shared" si="174"/>
        <v>240.911925</v>
      </c>
      <c r="AJ287" s="29">
        <f t="shared" si="175"/>
        <v>293</v>
      </c>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30"/>
      <c r="CB287" s="30"/>
      <c r="CC287" s="30"/>
      <c r="CD287" s="30"/>
      <c r="CE287" s="30"/>
      <c r="CF287" s="30"/>
      <c r="CG287" s="30"/>
      <c r="CH287" s="30"/>
      <c r="CI287" s="30"/>
      <c r="CJ287" s="30"/>
      <c r="CK287" s="6"/>
      <c r="CL287" s="6"/>
      <c r="CM287" s="6"/>
      <c r="CN287" s="6"/>
      <c r="CO287" s="6"/>
      <c r="CP287" s="6"/>
      <c r="CQ287" s="6"/>
      <c r="CR287" s="6"/>
      <c r="CS287" s="6"/>
      <c r="CT287" s="6"/>
      <c r="CU287" s="6"/>
      <c r="CV287" s="6"/>
    </row>
    <row r="288" spans="1:100" s="7" customFormat="1" x14ac:dyDescent="0.25">
      <c r="A288" s="111"/>
      <c r="B288" s="31">
        <v>99406</v>
      </c>
      <c r="C288" s="31">
        <v>99406</v>
      </c>
      <c r="D288" s="26" t="s">
        <v>315</v>
      </c>
      <c r="E288" s="26" t="s">
        <v>394</v>
      </c>
      <c r="F288" s="12">
        <v>44</v>
      </c>
      <c r="G288" s="12">
        <f t="shared" si="151"/>
        <v>33</v>
      </c>
      <c r="H288" s="12">
        <f t="shared" si="178"/>
        <v>12.32</v>
      </c>
      <c r="I288" s="29">
        <f t="shared" si="179"/>
        <v>12.32</v>
      </c>
      <c r="J288" s="23">
        <v>21.82</v>
      </c>
      <c r="K288" s="29">
        <f t="shared" si="161"/>
        <v>12.936000000000002</v>
      </c>
      <c r="L288" s="12">
        <v>16.829999999999998</v>
      </c>
      <c r="M288" s="29">
        <f t="shared" si="153"/>
        <v>11</v>
      </c>
      <c r="N288" s="29">
        <f t="shared" ref="N288:N341" si="187">Y288</f>
        <v>12.32</v>
      </c>
      <c r="O288" s="29">
        <v>13.52</v>
      </c>
      <c r="P288" s="29">
        <f t="shared" si="155"/>
        <v>12.568500000000002</v>
      </c>
      <c r="Q288" s="12">
        <f t="shared" si="185"/>
        <v>12.32</v>
      </c>
      <c r="R288" s="29">
        <f t="shared" si="170"/>
        <v>11.97</v>
      </c>
      <c r="S288" s="29">
        <f t="shared" si="143"/>
        <v>30.799999999999997</v>
      </c>
      <c r="T288" s="29">
        <f t="shared" si="149"/>
        <v>33</v>
      </c>
      <c r="U288" s="29">
        <f t="shared" si="180"/>
        <v>12.32</v>
      </c>
      <c r="V288" s="29">
        <f t="shared" si="181"/>
        <v>12.32</v>
      </c>
      <c r="W288" s="29">
        <f t="shared" si="171"/>
        <v>11.440000000000001</v>
      </c>
      <c r="X288" s="29">
        <v>11.97</v>
      </c>
      <c r="Y288" s="33">
        <f t="shared" si="162"/>
        <v>12.32</v>
      </c>
      <c r="Z288" s="36">
        <f>Y288*1.47</f>
        <v>18.110399999999998</v>
      </c>
      <c r="AA288" s="29">
        <f t="shared" si="182"/>
        <v>12.32</v>
      </c>
      <c r="AB288" s="33">
        <f t="shared" si="172"/>
        <v>11.97</v>
      </c>
      <c r="AC288" s="33">
        <f t="shared" si="183"/>
        <v>12.32</v>
      </c>
      <c r="AD288" s="33">
        <f t="shared" si="173"/>
        <v>28.6</v>
      </c>
      <c r="AE288" s="29">
        <f t="shared" si="156"/>
        <v>11.97</v>
      </c>
      <c r="AF288" s="27">
        <f t="shared" si="156"/>
        <v>12.32</v>
      </c>
      <c r="AG288" s="29">
        <f t="shared" si="157"/>
        <v>11.97</v>
      </c>
      <c r="AH288" s="34">
        <f t="shared" si="150"/>
        <v>36.177900000000001</v>
      </c>
      <c r="AI288" s="28">
        <f t="shared" si="174"/>
        <v>36.177900000000001</v>
      </c>
      <c r="AJ288" s="29">
        <f t="shared" si="175"/>
        <v>44</v>
      </c>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0"/>
      <c r="BQ288" s="30"/>
      <c r="BR288" s="30"/>
      <c r="BS288" s="30"/>
      <c r="BT288" s="30"/>
      <c r="BU288" s="30"/>
      <c r="BV288" s="30"/>
      <c r="BW288" s="30"/>
      <c r="BX288" s="30"/>
      <c r="BY288" s="30"/>
      <c r="BZ288" s="30"/>
      <c r="CA288" s="30"/>
      <c r="CB288" s="30"/>
      <c r="CC288" s="30"/>
      <c r="CD288" s="30"/>
      <c r="CE288" s="30"/>
      <c r="CF288" s="30"/>
      <c r="CG288" s="30"/>
      <c r="CH288" s="30"/>
      <c r="CI288" s="30"/>
      <c r="CJ288" s="30"/>
      <c r="CK288" s="6"/>
      <c r="CL288" s="6"/>
      <c r="CM288" s="6"/>
      <c r="CN288" s="6"/>
      <c r="CO288" s="6"/>
      <c r="CP288" s="6"/>
      <c r="CQ288" s="6"/>
      <c r="CR288" s="6"/>
      <c r="CS288" s="6"/>
      <c r="CT288" s="6"/>
      <c r="CU288" s="6"/>
      <c r="CV288" s="6"/>
    </row>
    <row r="289" spans="1:100" s="7" customFormat="1" x14ac:dyDescent="0.25">
      <c r="A289" s="111"/>
      <c r="B289" s="31">
        <v>99407</v>
      </c>
      <c r="C289" s="31">
        <v>99407</v>
      </c>
      <c r="D289" s="26" t="s">
        <v>315</v>
      </c>
      <c r="E289" s="26" t="s">
        <v>395</v>
      </c>
      <c r="F289" s="12">
        <v>79</v>
      </c>
      <c r="G289" s="12">
        <f t="shared" si="151"/>
        <v>59.25</v>
      </c>
      <c r="H289" s="12">
        <f t="shared" si="178"/>
        <v>22.12</v>
      </c>
      <c r="I289" s="29">
        <f t="shared" si="179"/>
        <v>22.12</v>
      </c>
      <c r="J289" s="23">
        <v>40.35</v>
      </c>
      <c r="K289" s="29">
        <f t="shared" si="161"/>
        <v>23.226000000000003</v>
      </c>
      <c r="L289" s="12">
        <v>31.12</v>
      </c>
      <c r="M289" s="29">
        <f t="shared" si="153"/>
        <v>19.75</v>
      </c>
      <c r="N289" s="29">
        <f t="shared" si="187"/>
        <v>22.12</v>
      </c>
      <c r="O289" s="29">
        <v>27.8</v>
      </c>
      <c r="P289" s="29">
        <f t="shared" si="155"/>
        <v>23.121000000000002</v>
      </c>
      <c r="Q289" s="12">
        <f t="shared" si="185"/>
        <v>22.12</v>
      </c>
      <c r="R289" s="29">
        <f t="shared" si="170"/>
        <v>22.02</v>
      </c>
      <c r="S289" s="29">
        <f t="shared" si="143"/>
        <v>55.3</v>
      </c>
      <c r="T289" s="29">
        <f t="shared" si="149"/>
        <v>59.25</v>
      </c>
      <c r="U289" s="29">
        <f t="shared" si="180"/>
        <v>22.12</v>
      </c>
      <c r="V289" s="29">
        <f t="shared" si="181"/>
        <v>22.12</v>
      </c>
      <c r="W289" s="29">
        <f t="shared" si="171"/>
        <v>20.54</v>
      </c>
      <c r="X289" s="29">
        <v>22.02</v>
      </c>
      <c r="Y289" s="33">
        <f t="shared" si="162"/>
        <v>22.12</v>
      </c>
      <c r="Z289" s="36">
        <f>Y289*1.47</f>
        <v>32.516400000000004</v>
      </c>
      <c r="AA289" s="29">
        <f t="shared" si="182"/>
        <v>22.12</v>
      </c>
      <c r="AB289" s="33">
        <f t="shared" si="172"/>
        <v>22.02</v>
      </c>
      <c r="AC289" s="33">
        <f t="shared" si="183"/>
        <v>22.12</v>
      </c>
      <c r="AD289" s="33">
        <f t="shared" si="173"/>
        <v>51.35</v>
      </c>
      <c r="AE289" s="29">
        <f t="shared" si="156"/>
        <v>22.02</v>
      </c>
      <c r="AF289" s="27">
        <f t="shared" si="156"/>
        <v>22.12</v>
      </c>
      <c r="AG289" s="29">
        <f t="shared" si="157"/>
        <v>22.02</v>
      </c>
      <c r="AH289" s="34">
        <f t="shared" si="150"/>
        <v>64.955775000000003</v>
      </c>
      <c r="AI289" s="28">
        <f t="shared" si="174"/>
        <v>64.955775000000003</v>
      </c>
      <c r="AJ289" s="29">
        <f t="shared" si="175"/>
        <v>79</v>
      </c>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0"/>
      <c r="BQ289" s="30"/>
      <c r="BR289" s="30"/>
      <c r="BS289" s="30"/>
      <c r="BT289" s="30"/>
      <c r="BU289" s="30"/>
      <c r="BV289" s="30"/>
      <c r="BW289" s="30"/>
      <c r="BX289" s="30"/>
      <c r="BY289" s="30"/>
      <c r="BZ289" s="30"/>
      <c r="CA289" s="30"/>
      <c r="CB289" s="30"/>
      <c r="CC289" s="30"/>
      <c r="CD289" s="30"/>
      <c r="CE289" s="30"/>
      <c r="CF289" s="30"/>
      <c r="CG289" s="30"/>
      <c r="CH289" s="30"/>
      <c r="CI289" s="30"/>
      <c r="CJ289" s="30"/>
      <c r="CK289" s="6"/>
      <c r="CL289" s="6"/>
      <c r="CM289" s="6"/>
      <c r="CN289" s="6"/>
      <c r="CO289" s="6"/>
      <c r="CP289" s="6"/>
      <c r="CQ289" s="6"/>
      <c r="CR289" s="6"/>
      <c r="CS289" s="6"/>
      <c r="CT289" s="6"/>
      <c r="CU289" s="6"/>
      <c r="CV289" s="6"/>
    </row>
    <row r="290" spans="1:100" s="7" customFormat="1" ht="15.75" thickBot="1" x14ac:dyDescent="0.3">
      <c r="A290" s="111"/>
      <c r="B290" s="31">
        <v>99497</v>
      </c>
      <c r="C290" s="31">
        <v>99497</v>
      </c>
      <c r="D290" s="40" t="s">
        <v>315</v>
      </c>
      <c r="E290" s="40" t="s">
        <v>396</v>
      </c>
      <c r="F290" s="12">
        <v>277</v>
      </c>
      <c r="G290" s="12">
        <f t="shared" si="151"/>
        <v>207.75</v>
      </c>
      <c r="H290" s="12">
        <f t="shared" si="178"/>
        <v>77.56</v>
      </c>
      <c r="I290" s="29">
        <f t="shared" si="179"/>
        <v>77.56</v>
      </c>
      <c r="J290" s="41">
        <v>119.81</v>
      </c>
      <c r="K290" s="29">
        <f t="shared" si="161"/>
        <v>81.438000000000002</v>
      </c>
      <c r="L290" s="12">
        <v>86.34</v>
      </c>
      <c r="M290" s="29">
        <f t="shared" si="153"/>
        <v>69.25</v>
      </c>
      <c r="N290" s="29">
        <f t="shared" si="187"/>
        <v>77.56</v>
      </c>
      <c r="O290" s="29">
        <v>79.12</v>
      </c>
      <c r="P290" s="29" t="str">
        <f t="shared" ref="P290" si="188">X290</f>
        <v>NONCOVERED</v>
      </c>
      <c r="Q290" s="12">
        <f t="shared" si="185"/>
        <v>77.56</v>
      </c>
      <c r="R290" s="29" t="str">
        <f t="shared" si="170"/>
        <v>NONCOVERED</v>
      </c>
      <c r="S290" s="29">
        <f t="shared" si="143"/>
        <v>193.89999999999998</v>
      </c>
      <c r="T290" s="29">
        <f t="shared" si="149"/>
        <v>207.75</v>
      </c>
      <c r="U290" s="29">
        <f t="shared" si="180"/>
        <v>77.56</v>
      </c>
      <c r="V290" s="29">
        <f t="shared" si="181"/>
        <v>77.56</v>
      </c>
      <c r="W290" s="29">
        <f t="shared" si="171"/>
        <v>72.02</v>
      </c>
      <c r="X290" s="23" t="s">
        <v>56</v>
      </c>
      <c r="Y290" s="33">
        <f t="shared" si="162"/>
        <v>77.56</v>
      </c>
      <c r="Z290" s="36">
        <f>Y290*1.47</f>
        <v>114.0132</v>
      </c>
      <c r="AA290" s="29">
        <f t="shared" si="182"/>
        <v>77.56</v>
      </c>
      <c r="AB290" s="33" t="str">
        <f t="shared" si="172"/>
        <v>NONCOVERED</v>
      </c>
      <c r="AC290" s="33">
        <f t="shared" si="183"/>
        <v>77.56</v>
      </c>
      <c r="AD290" s="33">
        <f t="shared" si="173"/>
        <v>180.05</v>
      </c>
      <c r="AE290" s="29" t="str">
        <f t="shared" si="156"/>
        <v>NONCOVERED</v>
      </c>
      <c r="AF290" s="27">
        <f t="shared" si="156"/>
        <v>77.56</v>
      </c>
      <c r="AG290" s="29" t="str">
        <f t="shared" si="157"/>
        <v>NONCOVERED</v>
      </c>
      <c r="AH290" s="34">
        <f t="shared" si="150"/>
        <v>227.756325</v>
      </c>
      <c r="AI290" s="28">
        <f t="shared" si="174"/>
        <v>227.756325</v>
      </c>
      <c r="AJ290" s="29">
        <f t="shared" si="175"/>
        <v>277</v>
      </c>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0"/>
      <c r="BQ290" s="30"/>
      <c r="BR290" s="30"/>
      <c r="BS290" s="30"/>
      <c r="BT290" s="30"/>
      <c r="BU290" s="30"/>
      <c r="BV290" s="30"/>
      <c r="BW290" s="30"/>
      <c r="BX290" s="30"/>
      <c r="BY290" s="30"/>
      <c r="BZ290" s="30"/>
      <c r="CA290" s="30"/>
      <c r="CB290" s="30"/>
      <c r="CC290" s="30"/>
      <c r="CD290" s="30"/>
      <c r="CE290" s="30"/>
      <c r="CF290" s="30"/>
      <c r="CG290" s="30"/>
      <c r="CH290" s="30"/>
      <c r="CI290" s="30"/>
      <c r="CJ290" s="30"/>
      <c r="CK290" s="6"/>
      <c r="CL290" s="6"/>
      <c r="CM290" s="6"/>
      <c r="CN290" s="6"/>
      <c r="CO290" s="6"/>
      <c r="CP290" s="6"/>
      <c r="CQ290" s="6"/>
      <c r="CR290" s="6"/>
      <c r="CS290" s="6"/>
      <c r="CT290" s="6"/>
      <c r="CU290" s="6"/>
      <c r="CV290" s="6"/>
    </row>
    <row r="291" spans="1:100" s="7" customFormat="1" ht="15" customHeight="1" x14ac:dyDescent="0.25">
      <c r="A291" s="106" t="s">
        <v>318</v>
      </c>
      <c r="B291" s="42" t="s">
        <v>319</v>
      </c>
      <c r="C291" s="43"/>
      <c r="D291" s="44" t="s">
        <v>318</v>
      </c>
      <c r="E291" s="54" t="s">
        <v>324</v>
      </c>
      <c r="F291" s="45" t="s">
        <v>44</v>
      </c>
      <c r="G291" s="27" t="s">
        <v>44</v>
      </c>
      <c r="H291" s="12" t="str">
        <f t="shared" si="178"/>
        <v>N/A</v>
      </c>
      <c r="I291" s="29" t="str">
        <f t="shared" si="179"/>
        <v>N/A</v>
      </c>
      <c r="J291" s="27" t="s">
        <v>44</v>
      </c>
      <c r="K291" s="23" t="s">
        <v>44</v>
      </c>
      <c r="L291" s="27" t="s">
        <v>44</v>
      </c>
      <c r="M291" s="23" t="s">
        <v>44</v>
      </c>
      <c r="N291" s="29" t="str">
        <f t="shared" si="187"/>
        <v>N/A</v>
      </c>
      <c r="O291" s="27" t="s">
        <v>44</v>
      </c>
      <c r="P291" s="27" t="s">
        <v>44</v>
      </c>
      <c r="Q291" s="27" t="s">
        <v>44</v>
      </c>
      <c r="R291" s="29" t="str">
        <f t="shared" si="170"/>
        <v>N/A</v>
      </c>
      <c r="S291" s="29" t="str">
        <f t="shared" ref="S291:S352" si="189">Y291</f>
        <v>N/A</v>
      </c>
      <c r="T291" s="23" t="s">
        <v>44</v>
      </c>
      <c r="U291" s="29" t="str">
        <f t="shared" si="180"/>
        <v>N/A</v>
      </c>
      <c r="V291" s="29" t="str">
        <f t="shared" si="181"/>
        <v>N/A</v>
      </c>
      <c r="W291" s="23" t="s">
        <v>44</v>
      </c>
      <c r="X291" s="27" t="s">
        <v>44</v>
      </c>
      <c r="Y291" s="33" t="s">
        <v>44</v>
      </c>
      <c r="Z291" s="27" t="s">
        <v>44</v>
      </c>
      <c r="AA291" s="29" t="str">
        <f t="shared" si="182"/>
        <v>N/A</v>
      </c>
      <c r="AB291" s="33" t="str">
        <f t="shared" si="172"/>
        <v>N/A</v>
      </c>
      <c r="AC291" s="33" t="str">
        <f t="shared" si="183"/>
        <v>N/A</v>
      </c>
      <c r="AD291" s="27" t="s">
        <v>44</v>
      </c>
      <c r="AE291" s="27" t="s">
        <v>44</v>
      </c>
      <c r="AF291" s="27" t="str">
        <f t="shared" ref="AF291:AF354" si="190">Y291</f>
        <v>N/A</v>
      </c>
      <c r="AG291" s="27" t="s">
        <v>44</v>
      </c>
      <c r="AH291" s="23" t="s">
        <v>44</v>
      </c>
      <c r="AI291" s="82" t="s">
        <v>44</v>
      </c>
      <c r="AJ291" s="23" t="s">
        <v>44</v>
      </c>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6"/>
      <c r="CL291" s="6"/>
      <c r="CM291" s="6"/>
      <c r="CN291" s="6"/>
      <c r="CO291" s="6"/>
      <c r="CP291" s="6"/>
      <c r="CQ291" s="6"/>
      <c r="CR291" s="6"/>
      <c r="CS291" s="6"/>
      <c r="CT291" s="6"/>
      <c r="CU291" s="6"/>
      <c r="CV291" s="6"/>
    </row>
    <row r="292" spans="1:100" ht="15" customHeight="1" x14ac:dyDescent="0.25">
      <c r="A292" s="106"/>
      <c r="B292" s="42" t="s">
        <v>320</v>
      </c>
      <c r="C292" s="43"/>
      <c r="D292" s="46" t="s">
        <v>318</v>
      </c>
      <c r="E292" s="60" t="s">
        <v>325</v>
      </c>
      <c r="F292" s="45" t="s">
        <v>44</v>
      </c>
      <c r="G292" s="27" t="s">
        <v>44</v>
      </c>
      <c r="H292" s="12" t="str">
        <f t="shared" si="178"/>
        <v>N/A</v>
      </c>
      <c r="I292" s="29" t="str">
        <f t="shared" si="179"/>
        <v>N/A</v>
      </c>
      <c r="J292" s="27" t="s">
        <v>44</v>
      </c>
      <c r="K292" s="23" t="s">
        <v>44</v>
      </c>
      <c r="L292" s="27" t="s">
        <v>44</v>
      </c>
      <c r="M292" s="23" t="s">
        <v>44</v>
      </c>
      <c r="N292" s="29" t="str">
        <f t="shared" si="187"/>
        <v>N/A</v>
      </c>
      <c r="O292" s="27" t="s">
        <v>44</v>
      </c>
      <c r="P292" s="27" t="s">
        <v>44</v>
      </c>
      <c r="Q292" s="27" t="s">
        <v>44</v>
      </c>
      <c r="R292" s="29" t="str">
        <f t="shared" si="170"/>
        <v>N/A</v>
      </c>
      <c r="S292" s="29" t="str">
        <f t="shared" si="189"/>
        <v>N/A</v>
      </c>
      <c r="T292" s="23" t="s">
        <v>44</v>
      </c>
      <c r="U292" s="29" t="str">
        <f t="shared" si="180"/>
        <v>N/A</v>
      </c>
      <c r="V292" s="29" t="str">
        <f t="shared" si="181"/>
        <v>N/A</v>
      </c>
      <c r="W292" s="23" t="s">
        <v>44</v>
      </c>
      <c r="X292" s="27" t="s">
        <v>44</v>
      </c>
      <c r="Y292" s="33" t="s">
        <v>44</v>
      </c>
      <c r="Z292" s="27" t="s">
        <v>44</v>
      </c>
      <c r="AA292" s="29" t="str">
        <f t="shared" si="182"/>
        <v>N/A</v>
      </c>
      <c r="AB292" s="33" t="str">
        <f t="shared" si="172"/>
        <v>N/A</v>
      </c>
      <c r="AC292" s="33" t="str">
        <f t="shared" si="183"/>
        <v>N/A</v>
      </c>
      <c r="AD292" s="27" t="s">
        <v>44</v>
      </c>
      <c r="AE292" s="27" t="s">
        <v>44</v>
      </c>
      <c r="AF292" s="27" t="str">
        <f t="shared" si="190"/>
        <v>N/A</v>
      </c>
      <c r="AG292" s="27" t="s">
        <v>44</v>
      </c>
      <c r="AH292" s="23" t="s">
        <v>44</v>
      </c>
      <c r="AI292" s="82" t="s">
        <v>44</v>
      </c>
      <c r="AJ292" s="23" t="s">
        <v>44</v>
      </c>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row>
    <row r="293" spans="1:100" ht="30" x14ac:dyDescent="0.25">
      <c r="A293" s="106"/>
      <c r="B293" s="42" t="s">
        <v>321</v>
      </c>
      <c r="C293" s="43"/>
      <c r="D293" s="46" t="s">
        <v>318</v>
      </c>
      <c r="E293" s="60" t="s">
        <v>326</v>
      </c>
      <c r="F293" s="45" t="s">
        <v>44</v>
      </c>
      <c r="G293" s="27" t="s">
        <v>44</v>
      </c>
      <c r="H293" s="12" t="str">
        <f t="shared" si="178"/>
        <v>N/A</v>
      </c>
      <c r="I293" s="29" t="str">
        <f t="shared" si="179"/>
        <v>N/A</v>
      </c>
      <c r="J293" s="27" t="s">
        <v>44</v>
      </c>
      <c r="K293" s="23" t="s">
        <v>44</v>
      </c>
      <c r="L293" s="27" t="s">
        <v>44</v>
      </c>
      <c r="M293" s="23" t="s">
        <v>44</v>
      </c>
      <c r="N293" s="29" t="str">
        <f t="shared" si="187"/>
        <v>N/A</v>
      </c>
      <c r="O293" s="27" t="s">
        <v>44</v>
      </c>
      <c r="P293" s="27" t="s">
        <v>44</v>
      </c>
      <c r="Q293" s="27" t="s">
        <v>44</v>
      </c>
      <c r="R293" s="29" t="str">
        <f t="shared" si="170"/>
        <v>N/A</v>
      </c>
      <c r="S293" s="29" t="str">
        <f t="shared" si="189"/>
        <v>N/A</v>
      </c>
      <c r="T293" s="23" t="s">
        <v>44</v>
      </c>
      <c r="U293" s="29" t="str">
        <f t="shared" si="180"/>
        <v>N/A</v>
      </c>
      <c r="V293" s="29" t="str">
        <f t="shared" si="181"/>
        <v>N/A</v>
      </c>
      <c r="W293" s="23" t="s">
        <v>44</v>
      </c>
      <c r="X293" s="27" t="s">
        <v>44</v>
      </c>
      <c r="Y293" s="33" t="s">
        <v>44</v>
      </c>
      <c r="Z293" s="27" t="s">
        <v>44</v>
      </c>
      <c r="AA293" s="29" t="str">
        <f t="shared" si="182"/>
        <v>N/A</v>
      </c>
      <c r="AB293" s="33" t="str">
        <f t="shared" si="172"/>
        <v>N/A</v>
      </c>
      <c r="AC293" s="33" t="str">
        <f t="shared" si="183"/>
        <v>N/A</v>
      </c>
      <c r="AD293" s="27" t="s">
        <v>44</v>
      </c>
      <c r="AE293" s="27" t="s">
        <v>44</v>
      </c>
      <c r="AF293" s="27" t="str">
        <f t="shared" si="190"/>
        <v>N/A</v>
      </c>
      <c r="AG293" s="27" t="s">
        <v>44</v>
      </c>
      <c r="AH293" s="23" t="s">
        <v>44</v>
      </c>
      <c r="AI293" s="82" t="s">
        <v>44</v>
      </c>
      <c r="AJ293" s="23" t="s">
        <v>44</v>
      </c>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row>
    <row r="294" spans="1:100" x14ac:dyDescent="0.25">
      <c r="A294" s="106"/>
      <c r="B294" s="42" t="s">
        <v>322</v>
      </c>
      <c r="C294" s="43"/>
      <c r="D294" s="46" t="s">
        <v>318</v>
      </c>
      <c r="E294" s="60" t="s">
        <v>327</v>
      </c>
      <c r="F294" s="45" t="s">
        <v>44</v>
      </c>
      <c r="G294" s="27" t="s">
        <v>44</v>
      </c>
      <c r="H294" s="12" t="str">
        <f t="shared" si="178"/>
        <v>N/A</v>
      </c>
      <c r="I294" s="29" t="str">
        <f t="shared" si="179"/>
        <v>N/A</v>
      </c>
      <c r="J294" s="27" t="s">
        <v>44</v>
      </c>
      <c r="K294" s="23" t="s">
        <v>44</v>
      </c>
      <c r="L294" s="27" t="s">
        <v>44</v>
      </c>
      <c r="M294" s="23" t="s">
        <v>44</v>
      </c>
      <c r="N294" s="29" t="str">
        <f t="shared" si="187"/>
        <v>N/A</v>
      </c>
      <c r="O294" s="27" t="s">
        <v>44</v>
      </c>
      <c r="P294" s="27" t="s">
        <v>44</v>
      </c>
      <c r="Q294" s="27" t="s">
        <v>44</v>
      </c>
      <c r="R294" s="29" t="str">
        <f t="shared" si="170"/>
        <v>N/A</v>
      </c>
      <c r="S294" s="29" t="str">
        <f t="shared" si="189"/>
        <v>N/A</v>
      </c>
      <c r="T294" s="23" t="s">
        <v>44</v>
      </c>
      <c r="U294" s="29" t="str">
        <f t="shared" si="180"/>
        <v>N/A</v>
      </c>
      <c r="V294" s="29" t="str">
        <f t="shared" si="181"/>
        <v>N/A</v>
      </c>
      <c r="W294" s="23" t="s">
        <v>44</v>
      </c>
      <c r="X294" s="27" t="s">
        <v>44</v>
      </c>
      <c r="Y294" s="33" t="s">
        <v>44</v>
      </c>
      <c r="Z294" s="27" t="s">
        <v>44</v>
      </c>
      <c r="AA294" s="29" t="str">
        <f t="shared" si="182"/>
        <v>N/A</v>
      </c>
      <c r="AB294" s="33" t="str">
        <f t="shared" si="172"/>
        <v>N/A</v>
      </c>
      <c r="AC294" s="33" t="str">
        <f t="shared" si="183"/>
        <v>N/A</v>
      </c>
      <c r="AD294" s="27" t="s">
        <v>44</v>
      </c>
      <c r="AE294" s="27" t="s">
        <v>44</v>
      </c>
      <c r="AF294" s="27" t="str">
        <f t="shared" si="190"/>
        <v>N/A</v>
      </c>
      <c r="AG294" s="27" t="s">
        <v>44</v>
      </c>
      <c r="AH294" s="23" t="s">
        <v>44</v>
      </c>
      <c r="AI294" s="82" t="s">
        <v>44</v>
      </c>
      <c r="AJ294" s="23" t="s">
        <v>44</v>
      </c>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N294"/>
      <c r="CO294"/>
      <c r="CP294"/>
      <c r="CQ294"/>
      <c r="CR294"/>
      <c r="CS294"/>
      <c r="CT294"/>
      <c r="CU294"/>
      <c r="CV294"/>
    </row>
    <row r="295" spans="1:100" ht="15" customHeight="1" x14ac:dyDescent="0.25">
      <c r="A295" s="106"/>
      <c r="B295" s="42" t="s">
        <v>323</v>
      </c>
      <c r="C295" s="43"/>
      <c r="D295" s="46" t="s">
        <v>318</v>
      </c>
      <c r="E295" s="60" t="s">
        <v>328</v>
      </c>
      <c r="F295" s="45" t="s">
        <v>44</v>
      </c>
      <c r="G295" s="27" t="s">
        <v>44</v>
      </c>
      <c r="H295" s="12" t="str">
        <f t="shared" si="178"/>
        <v>N/A</v>
      </c>
      <c r="I295" s="29" t="str">
        <f t="shared" si="179"/>
        <v>N/A</v>
      </c>
      <c r="J295" s="27" t="s">
        <v>44</v>
      </c>
      <c r="K295" s="23" t="s">
        <v>44</v>
      </c>
      <c r="L295" s="27" t="s">
        <v>44</v>
      </c>
      <c r="M295" s="23" t="s">
        <v>44</v>
      </c>
      <c r="N295" s="29" t="str">
        <f t="shared" si="187"/>
        <v>N/A</v>
      </c>
      <c r="O295" s="27" t="s">
        <v>44</v>
      </c>
      <c r="P295" s="27" t="s">
        <v>44</v>
      </c>
      <c r="Q295" s="27" t="s">
        <v>44</v>
      </c>
      <c r="R295" s="29" t="str">
        <f t="shared" si="170"/>
        <v>N/A</v>
      </c>
      <c r="S295" s="29" t="str">
        <f t="shared" si="189"/>
        <v>N/A</v>
      </c>
      <c r="T295" s="23" t="s">
        <v>44</v>
      </c>
      <c r="U295" s="29" t="str">
        <f t="shared" si="180"/>
        <v>N/A</v>
      </c>
      <c r="V295" s="29" t="str">
        <f t="shared" si="181"/>
        <v>N/A</v>
      </c>
      <c r="W295" s="23" t="s">
        <v>44</v>
      </c>
      <c r="X295" s="27" t="s">
        <v>44</v>
      </c>
      <c r="Y295" s="33" t="s">
        <v>44</v>
      </c>
      <c r="Z295" s="27" t="s">
        <v>44</v>
      </c>
      <c r="AA295" s="29" t="str">
        <f t="shared" si="182"/>
        <v>N/A</v>
      </c>
      <c r="AB295" s="33" t="str">
        <f t="shared" si="172"/>
        <v>N/A</v>
      </c>
      <c r="AC295" s="33" t="str">
        <f t="shared" si="183"/>
        <v>N/A</v>
      </c>
      <c r="AD295" s="27" t="s">
        <v>44</v>
      </c>
      <c r="AE295" s="27" t="s">
        <v>44</v>
      </c>
      <c r="AF295" s="27" t="str">
        <f t="shared" si="190"/>
        <v>N/A</v>
      </c>
      <c r="AG295" s="27" t="s">
        <v>44</v>
      </c>
      <c r="AH295" s="23" t="s">
        <v>44</v>
      </c>
      <c r="AI295" s="82" t="s">
        <v>44</v>
      </c>
      <c r="AJ295" s="23" t="s">
        <v>44</v>
      </c>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N295"/>
      <c r="CO295"/>
      <c r="CP295"/>
      <c r="CQ295"/>
      <c r="CR295"/>
      <c r="CS295"/>
      <c r="CT295"/>
      <c r="CU295"/>
      <c r="CV295"/>
    </row>
    <row r="296" spans="1:100" x14ac:dyDescent="0.25">
      <c r="A296" s="106"/>
      <c r="B296" s="25">
        <v>19120</v>
      </c>
      <c r="C296" s="43">
        <v>19120</v>
      </c>
      <c r="D296" s="46" t="s">
        <v>318</v>
      </c>
      <c r="E296" s="60" t="s">
        <v>329</v>
      </c>
      <c r="F296" s="45">
        <v>3761</v>
      </c>
      <c r="G296" s="27">
        <f>F296*0.75</f>
        <v>2820.75</v>
      </c>
      <c r="H296" s="12">
        <f t="shared" si="178"/>
        <v>1053.0800000000002</v>
      </c>
      <c r="I296" s="29">
        <f t="shared" si="179"/>
        <v>1053.0800000000002</v>
      </c>
      <c r="J296" s="27">
        <f>F296*0.65</f>
        <v>2444.65</v>
      </c>
      <c r="K296" s="29">
        <f t="shared" si="161"/>
        <v>1105.7340000000002</v>
      </c>
      <c r="L296" s="27">
        <f>F296*0.6245</f>
        <v>2348.7445000000002</v>
      </c>
      <c r="M296" s="29">
        <f t="shared" si="153"/>
        <v>940.25</v>
      </c>
      <c r="N296" s="29">
        <f t="shared" si="187"/>
        <v>1053.0800000000002</v>
      </c>
      <c r="O296" s="27">
        <f>F296*0.6245</f>
        <v>2348.7445000000002</v>
      </c>
      <c r="P296" s="78" t="s">
        <v>53</v>
      </c>
      <c r="Q296" s="27">
        <f>F296*0.38</f>
        <v>1429.18</v>
      </c>
      <c r="R296" s="29" t="str">
        <f t="shared" si="170"/>
        <v>Medicaid APG</v>
      </c>
      <c r="S296" s="33">
        <f t="shared" si="189"/>
        <v>1053.0800000000002</v>
      </c>
      <c r="T296" s="29">
        <f t="shared" si="149"/>
        <v>2820.75</v>
      </c>
      <c r="U296" s="29">
        <f t="shared" si="180"/>
        <v>1053.0800000000002</v>
      </c>
      <c r="V296" s="29">
        <f t="shared" si="181"/>
        <v>1053.0800000000002</v>
      </c>
      <c r="W296" s="29">
        <f>F296*0.26</f>
        <v>977.86</v>
      </c>
      <c r="X296" s="78" t="s">
        <v>53</v>
      </c>
      <c r="Y296" s="33">
        <f t="shared" si="162"/>
        <v>1053.0800000000002</v>
      </c>
      <c r="Z296" s="85">
        <v>2100</v>
      </c>
      <c r="AA296" s="29">
        <f t="shared" si="182"/>
        <v>1053.0800000000002</v>
      </c>
      <c r="AB296" s="33" t="str">
        <f t="shared" si="172"/>
        <v>Medicaid APG</v>
      </c>
      <c r="AC296" s="33">
        <f t="shared" si="183"/>
        <v>1053.0800000000002</v>
      </c>
      <c r="AD296" s="27">
        <f>F296*0.65</f>
        <v>2444.65</v>
      </c>
      <c r="AE296" s="27" t="str">
        <f>X296</f>
        <v>Medicaid APG</v>
      </c>
      <c r="AF296" s="27">
        <f t="shared" si="190"/>
        <v>1053.0800000000002</v>
      </c>
      <c r="AG296" s="27" t="str">
        <f>X296</f>
        <v>Medicaid APG</v>
      </c>
      <c r="AH296" s="34">
        <f t="shared" si="150"/>
        <v>3092.3882250000001</v>
      </c>
      <c r="AI296" s="28">
        <f t="shared" si="174"/>
        <v>3092.3882250000001</v>
      </c>
      <c r="AJ296" s="29">
        <f t="shared" ref="AJ296:AJ352" si="191">MAX(F296:AH296)</f>
        <v>3761</v>
      </c>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N296"/>
      <c r="CO296"/>
      <c r="CP296"/>
      <c r="CQ296"/>
      <c r="CR296"/>
      <c r="CS296"/>
      <c r="CT296"/>
      <c r="CU296"/>
      <c r="CV296"/>
    </row>
    <row r="297" spans="1:100" ht="15" customHeight="1" thickBot="1" x14ac:dyDescent="0.3">
      <c r="A297" s="106"/>
      <c r="B297" s="25">
        <v>29826</v>
      </c>
      <c r="C297" s="43">
        <v>29826</v>
      </c>
      <c r="D297" s="48" t="s">
        <v>318</v>
      </c>
      <c r="E297" s="49" t="s">
        <v>330</v>
      </c>
      <c r="F297" s="76"/>
      <c r="G297" s="75"/>
      <c r="H297" s="12"/>
      <c r="I297" s="29"/>
      <c r="J297" s="75"/>
      <c r="K297" s="29"/>
      <c r="L297" s="27"/>
      <c r="M297" s="29"/>
      <c r="N297" s="29"/>
      <c r="O297" s="27"/>
      <c r="P297" s="78"/>
      <c r="Q297" s="27"/>
      <c r="R297" s="29"/>
      <c r="S297" s="29"/>
      <c r="T297" s="29"/>
      <c r="U297" s="29"/>
      <c r="V297" s="29"/>
      <c r="W297" s="29"/>
      <c r="X297" s="78"/>
      <c r="Y297" s="33">
        <f t="shared" si="162"/>
        <v>0</v>
      </c>
      <c r="Z297" s="23" t="s">
        <v>397</v>
      </c>
      <c r="AA297" s="29"/>
      <c r="AB297" s="33"/>
      <c r="AC297" s="33"/>
      <c r="AD297" s="27"/>
      <c r="AE297" s="27"/>
      <c r="AF297" s="27"/>
      <c r="AG297" s="27"/>
      <c r="AH297" s="34"/>
      <c r="AI297" s="28"/>
      <c r="AJ297" s="29"/>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N297"/>
      <c r="CO297"/>
      <c r="CP297"/>
      <c r="CQ297"/>
      <c r="CR297"/>
      <c r="CS297"/>
      <c r="CT297"/>
      <c r="CU297"/>
      <c r="CV297"/>
    </row>
    <row r="298" spans="1:100" ht="15" customHeight="1" x14ac:dyDescent="0.25">
      <c r="A298" s="106"/>
      <c r="B298" s="25"/>
      <c r="C298" s="43"/>
      <c r="D298" s="51" t="s">
        <v>331</v>
      </c>
      <c r="E298" s="63"/>
      <c r="F298" s="91">
        <v>1469</v>
      </c>
      <c r="G298" s="45">
        <f t="shared" ref="G298:G352" si="192">F298*0.75</f>
        <v>1101.75</v>
      </c>
      <c r="H298" s="12">
        <f t="shared" si="178"/>
        <v>411.32000000000005</v>
      </c>
      <c r="I298" s="29">
        <f t="shared" si="179"/>
        <v>411.32000000000005</v>
      </c>
      <c r="J298" s="27">
        <f t="shared" ref="J298:J352" si="193">F298*0.65</f>
        <v>954.85</v>
      </c>
      <c r="K298" s="29">
        <f t="shared" si="161"/>
        <v>431.88600000000008</v>
      </c>
      <c r="L298" s="27">
        <f>F298*0.6245</f>
        <v>917.39050000000009</v>
      </c>
      <c r="M298" s="29">
        <f t="shared" si="153"/>
        <v>367.25</v>
      </c>
      <c r="N298" s="29">
        <f t="shared" si="187"/>
        <v>411.32000000000005</v>
      </c>
      <c r="O298" s="27">
        <f t="shared" ref="O298:O352" si="194">F298*0.6245</f>
        <v>917.39050000000009</v>
      </c>
      <c r="P298" s="78" t="s">
        <v>53</v>
      </c>
      <c r="Q298" s="27">
        <f t="shared" ref="Q298:Q352" si="195">F298*0.38</f>
        <v>558.22</v>
      </c>
      <c r="R298" s="29" t="str">
        <f t="shared" si="170"/>
        <v>Medicaid APG</v>
      </c>
      <c r="S298" s="29">
        <f t="shared" si="189"/>
        <v>411.32000000000005</v>
      </c>
      <c r="T298" s="29">
        <f t="shared" si="149"/>
        <v>1101.75</v>
      </c>
      <c r="U298" s="29">
        <f t="shared" si="180"/>
        <v>411.32000000000005</v>
      </c>
      <c r="V298" s="29">
        <f t="shared" si="181"/>
        <v>411.32000000000005</v>
      </c>
      <c r="W298" s="29">
        <f t="shared" ref="W298:W301" si="196">F298*0.26</f>
        <v>381.94</v>
      </c>
      <c r="X298" s="78" t="s">
        <v>53</v>
      </c>
      <c r="Y298" s="33">
        <f t="shared" si="162"/>
        <v>411.32000000000005</v>
      </c>
      <c r="Z298" s="29">
        <f>F298*0.75</f>
        <v>1101.75</v>
      </c>
      <c r="AA298" s="29">
        <f t="shared" si="182"/>
        <v>411.32000000000005</v>
      </c>
      <c r="AB298" s="33" t="str">
        <f t="shared" si="172"/>
        <v>Medicaid APG</v>
      </c>
      <c r="AC298" s="33">
        <f t="shared" si="183"/>
        <v>411.32000000000005</v>
      </c>
      <c r="AD298" s="27">
        <f t="shared" ref="AD298:AD306" si="197">F298*0.65</f>
        <v>954.85</v>
      </c>
      <c r="AE298" s="27" t="str">
        <f t="shared" ref="AE298:AE306" si="198">X298</f>
        <v>Medicaid APG</v>
      </c>
      <c r="AF298" s="27">
        <f t="shared" si="190"/>
        <v>411.32000000000005</v>
      </c>
      <c r="AG298" s="27" t="str">
        <f t="shared" ref="AG298:AG360" si="199">X298</f>
        <v>Medicaid APG</v>
      </c>
      <c r="AH298" s="34">
        <f t="shared" si="150"/>
        <v>1207.8485249999999</v>
      </c>
      <c r="AI298" s="28">
        <f t="shared" ref="AI298:AI352" si="200">MIN(F298:AH298)</f>
        <v>367.25</v>
      </c>
      <c r="AJ298" s="29">
        <f t="shared" si="191"/>
        <v>1469</v>
      </c>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N298"/>
      <c r="CO298"/>
      <c r="CP298"/>
      <c r="CQ298"/>
      <c r="CR298"/>
      <c r="CS298"/>
      <c r="CT298"/>
      <c r="CU298"/>
      <c r="CV298"/>
    </row>
    <row r="299" spans="1:100" ht="15" customHeight="1" x14ac:dyDescent="0.25">
      <c r="A299" s="106"/>
      <c r="B299" s="25"/>
      <c r="C299" s="43"/>
      <c r="D299" s="52" t="s">
        <v>332</v>
      </c>
      <c r="E299" s="57" t="s">
        <v>333</v>
      </c>
      <c r="F299" s="77" t="s">
        <v>44</v>
      </c>
      <c r="G299" s="77" t="s">
        <v>44</v>
      </c>
      <c r="H299" s="12" t="str">
        <f t="shared" si="178"/>
        <v>N/A</v>
      </c>
      <c r="I299" s="29" t="str">
        <f t="shared" si="179"/>
        <v>N/A</v>
      </c>
      <c r="J299" s="75" t="s">
        <v>44</v>
      </c>
      <c r="K299" s="23" t="s">
        <v>44</v>
      </c>
      <c r="L299" s="78" t="s">
        <v>44</v>
      </c>
      <c r="M299" s="23" t="s">
        <v>44</v>
      </c>
      <c r="N299" s="29" t="str">
        <f t="shared" si="187"/>
        <v>N/A</v>
      </c>
      <c r="O299" s="78" t="s">
        <v>44</v>
      </c>
      <c r="P299" s="78" t="s">
        <v>44</v>
      </c>
      <c r="Q299" s="78" t="s">
        <v>44</v>
      </c>
      <c r="R299" s="29" t="str">
        <f t="shared" si="170"/>
        <v>N/A</v>
      </c>
      <c r="S299" s="29" t="str">
        <f t="shared" si="189"/>
        <v>N/A</v>
      </c>
      <c r="T299" s="23" t="s">
        <v>44</v>
      </c>
      <c r="U299" s="29" t="str">
        <f t="shared" si="180"/>
        <v>N/A</v>
      </c>
      <c r="V299" s="29" t="str">
        <f t="shared" si="181"/>
        <v>N/A</v>
      </c>
      <c r="W299" s="23" t="s">
        <v>44</v>
      </c>
      <c r="X299" s="78" t="s">
        <v>44</v>
      </c>
      <c r="Y299" s="33" t="s">
        <v>44</v>
      </c>
      <c r="Z299" s="23" t="s">
        <v>44</v>
      </c>
      <c r="AA299" s="29" t="str">
        <f t="shared" si="182"/>
        <v>N/A</v>
      </c>
      <c r="AB299" s="33" t="str">
        <f t="shared" si="172"/>
        <v>N/A</v>
      </c>
      <c r="AC299" s="33" t="str">
        <f t="shared" si="183"/>
        <v>N/A</v>
      </c>
      <c r="AD299" s="78" t="s">
        <v>44</v>
      </c>
      <c r="AE299" s="27" t="str">
        <f t="shared" si="198"/>
        <v>N/A</v>
      </c>
      <c r="AF299" s="27" t="str">
        <f t="shared" si="190"/>
        <v>N/A</v>
      </c>
      <c r="AG299" s="27" t="str">
        <f t="shared" si="199"/>
        <v>N/A</v>
      </c>
      <c r="AH299" s="80" t="s">
        <v>44</v>
      </c>
      <c r="AI299" s="81" t="s">
        <v>44</v>
      </c>
      <c r="AJ299" s="23" t="s">
        <v>44</v>
      </c>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N299"/>
      <c r="CO299"/>
      <c r="CP299"/>
      <c r="CQ299"/>
      <c r="CR299"/>
      <c r="CS299"/>
      <c r="CT299"/>
      <c r="CU299"/>
      <c r="CV299"/>
    </row>
    <row r="300" spans="1:100" ht="15" customHeight="1" x14ac:dyDescent="0.25">
      <c r="A300" s="106"/>
      <c r="B300" s="25"/>
      <c r="C300" s="43"/>
      <c r="D300" s="52" t="s">
        <v>334</v>
      </c>
      <c r="E300" s="58"/>
      <c r="F300" s="45">
        <v>10095.4</v>
      </c>
      <c r="G300" s="45">
        <f t="shared" si="192"/>
        <v>7571.5499999999993</v>
      </c>
      <c r="H300" s="12">
        <f t="shared" si="178"/>
        <v>2826.712</v>
      </c>
      <c r="I300" s="29">
        <f t="shared" si="179"/>
        <v>2826.712</v>
      </c>
      <c r="J300" s="27">
        <f t="shared" si="193"/>
        <v>6562.01</v>
      </c>
      <c r="K300" s="29">
        <f t="shared" si="161"/>
        <v>2968.0476000000003</v>
      </c>
      <c r="L300" s="27">
        <f>F300*0.6245</f>
        <v>6304.5772999999999</v>
      </c>
      <c r="M300" s="29">
        <f t="shared" si="153"/>
        <v>2523.85</v>
      </c>
      <c r="N300" s="29">
        <f t="shared" si="187"/>
        <v>2826.712</v>
      </c>
      <c r="O300" s="27">
        <f t="shared" si="194"/>
        <v>6304.5772999999999</v>
      </c>
      <c r="P300" s="78" t="s">
        <v>53</v>
      </c>
      <c r="Q300" s="27">
        <f t="shared" si="195"/>
        <v>3836.252</v>
      </c>
      <c r="R300" s="29" t="str">
        <f t="shared" si="170"/>
        <v>Medicaid APG</v>
      </c>
      <c r="S300" s="29">
        <f t="shared" si="189"/>
        <v>2826.712</v>
      </c>
      <c r="T300" s="29">
        <f t="shared" si="149"/>
        <v>7571.5499999999993</v>
      </c>
      <c r="U300" s="29">
        <f t="shared" si="180"/>
        <v>2826.712</v>
      </c>
      <c r="V300" s="29">
        <f t="shared" si="181"/>
        <v>2826.712</v>
      </c>
      <c r="W300" s="29">
        <f t="shared" si="196"/>
        <v>2624.8040000000001</v>
      </c>
      <c r="X300" s="78" t="s">
        <v>53</v>
      </c>
      <c r="Y300" s="33">
        <f t="shared" si="162"/>
        <v>2826.712</v>
      </c>
      <c r="Z300" s="23">
        <v>5047.7</v>
      </c>
      <c r="AA300" s="29">
        <f t="shared" si="182"/>
        <v>2826.712</v>
      </c>
      <c r="AB300" s="33" t="str">
        <f t="shared" si="172"/>
        <v>Medicaid APG</v>
      </c>
      <c r="AC300" s="33">
        <f t="shared" si="183"/>
        <v>2826.712</v>
      </c>
      <c r="AD300" s="27">
        <f t="shared" si="197"/>
        <v>6562.01</v>
      </c>
      <c r="AE300" s="27" t="str">
        <f t="shared" si="198"/>
        <v>Medicaid APG</v>
      </c>
      <c r="AF300" s="27">
        <f t="shared" si="190"/>
        <v>2826.712</v>
      </c>
      <c r="AG300" s="27" t="str">
        <f t="shared" si="199"/>
        <v>Medicaid APG</v>
      </c>
      <c r="AH300" s="34">
        <f t="shared" si="150"/>
        <v>8300.6902649999993</v>
      </c>
      <c r="AI300" s="28">
        <f t="shared" si="200"/>
        <v>2523.85</v>
      </c>
      <c r="AJ300" s="29">
        <f t="shared" si="191"/>
        <v>10095.4</v>
      </c>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row>
    <row r="301" spans="1:100" ht="15" customHeight="1" thickBot="1" x14ac:dyDescent="0.3">
      <c r="A301" s="106"/>
      <c r="B301" s="25"/>
      <c r="C301" s="43"/>
      <c r="D301" s="53" t="s">
        <v>335</v>
      </c>
      <c r="E301" s="59"/>
      <c r="F301" s="45">
        <v>35350</v>
      </c>
      <c r="G301" s="45">
        <f t="shared" si="192"/>
        <v>26512.5</v>
      </c>
      <c r="H301" s="12">
        <f t="shared" si="178"/>
        <v>9898.0000000000018</v>
      </c>
      <c r="I301" s="29">
        <f t="shared" si="179"/>
        <v>9898.0000000000018</v>
      </c>
      <c r="J301" s="27">
        <f t="shared" si="193"/>
        <v>22977.5</v>
      </c>
      <c r="K301" s="29">
        <f t="shared" si="161"/>
        <v>10392.900000000001</v>
      </c>
      <c r="L301" s="27">
        <f>F301*0.6245</f>
        <v>22076.075000000001</v>
      </c>
      <c r="M301" s="29">
        <f t="shared" si="153"/>
        <v>8837.5</v>
      </c>
      <c r="N301" s="29">
        <f t="shared" si="187"/>
        <v>9898.0000000000018</v>
      </c>
      <c r="O301" s="27">
        <f t="shared" si="194"/>
        <v>22076.075000000001</v>
      </c>
      <c r="P301" s="78" t="s">
        <v>53</v>
      </c>
      <c r="Q301" s="27">
        <f t="shared" si="195"/>
        <v>13433</v>
      </c>
      <c r="R301" s="29" t="str">
        <f t="shared" si="170"/>
        <v>Medicaid APG</v>
      </c>
      <c r="S301" s="29">
        <f t="shared" si="189"/>
        <v>9898.0000000000018</v>
      </c>
      <c r="T301" s="29">
        <f t="shared" si="149"/>
        <v>26512.5</v>
      </c>
      <c r="U301" s="29">
        <f t="shared" si="180"/>
        <v>9898.0000000000018</v>
      </c>
      <c r="V301" s="29">
        <f t="shared" si="181"/>
        <v>9898.0000000000018</v>
      </c>
      <c r="W301" s="29">
        <f t="shared" si="196"/>
        <v>9191</v>
      </c>
      <c r="X301" s="78" t="s">
        <v>53</v>
      </c>
      <c r="Y301" s="33">
        <f t="shared" si="162"/>
        <v>9898.0000000000018</v>
      </c>
      <c r="Z301" s="84">
        <v>6845</v>
      </c>
      <c r="AA301" s="29">
        <f t="shared" si="182"/>
        <v>9898.0000000000018</v>
      </c>
      <c r="AB301" s="33" t="str">
        <f t="shared" si="172"/>
        <v>Medicaid APG</v>
      </c>
      <c r="AC301" s="33">
        <f t="shared" si="183"/>
        <v>9898.0000000000018</v>
      </c>
      <c r="AD301" s="27">
        <f t="shared" si="197"/>
        <v>22977.5</v>
      </c>
      <c r="AE301" s="27" t="str">
        <f t="shared" si="198"/>
        <v>Medicaid APG</v>
      </c>
      <c r="AF301" s="27">
        <f t="shared" si="190"/>
        <v>9898.0000000000018</v>
      </c>
      <c r="AG301" s="27" t="str">
        <f t="shared" si="199"/>
        <v>Medicaid APG</v>
      </c>
      <c r="AH301" s="34">
        <f t="shared" si="150"/>
        <v>29065.653750000001</v>
      </c>
      <c r="AI301" s="28">
        <f t="shared" si="200"/>
        <v>6845</v>
      </c>
      <c r="AJ301" s="29">
        <f t="shared" si="191"/>
        <v>35350</v>
      </c>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row>
    <row r="302" spans="1:100" ht="15" customHeight="1" x14ac:dyDescent="0.25">
      <c r="A302" s="106"/>
      <c r="B302" s="25">
        <v>29881</v>
      </c>
      <c r="C302" s="43">
        <v>29881</v>
      </c>
      <c r="D302" s="44" t="s">
        <v>318</v>
      </c>
      <c r="E302" s="54" t="s">
        <v>336</v>
      </c>
      <c r="F302" s="55"/>
      <c r="G302" s="27"/>
      <c r="H302" s="12"/>
      <c r="I302" s="29"/>
      <c r="J302" s="27"/>
      <c r="K302" s="29"/>
      <c r="L302" s="27"/>
      <c r="M302" s="29"/>
      <c r="N302" s="29"/>
      <c r="O302" s="27"/>
      <c r="P302" s="78"/>
      <c r="Q302" s="27"/>
      <c r="R302" s="29"/>
      <c r="S302" s="29"/>
      <c r="T302" s="29"/>
      <c r="U302" s="29"/>
      <c r="V302" s="29"/>
      <c r="W302" s="29"/>
      <c r="X302" s="78"/>
      <c r="Y302" s="33"/>
      <c r="Z302" s="29"/>
      <c r="AA302" s="29"/>
      <c r="AB302" s="33"/>
      <c r="AC302" s="33"/>
      <c r="AD302" s="27"/>
      <c r="AE302" s="27"/>
      <c r="AF302" s="27"/>
      <c r="AG302" s="27"/>
      <c r="AH302" s="34"/>
      <c r="AI302" s="28"/>
      <c r="AJ302" s="29"/>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row>
    <row r="303" spans="1:100" ht="15" customHeight="1" x14ac:dyDescent="0.25">
      <c r="A303" s="106"/>
      <c r="B303" s="25"/>
      <c r="C303" s="43"/>
      <c r="D303" s="56" t="s">
        <v>331</v>
      </c>
      <c r="E303" s="57"/>
      <c r="F303" s="91">
        <v>2659</v>
      </c>
      <c r="G303" s="27">
        <f t="shared" si="192"/>
        <v>1994.25</v>
      </c>
      <c r="H303" s="12">
        <f t="shared" si="178"/>
        <v>744.5200000000001</v>
      </c>
      <c r="I303" s="29">
        <f t="shared" si="179"/>
        <v>744.5200000000001</v>
      </c>
      <c r="J303" s="27">
        <f t="shared" si="193"/>
        <v>1728.3500000000001</v>
      </c>
      <c r="K303" s="29">
        <f t="shared" si="161"/>
        <v>781.74600000000009</v>
      </c>
      <c r="L303" s="27">
        <f>F303*0.6245</f>
        <v>1660.5455000000002</v>
      </c>
      <c r="M303" s="29">
        <f t="shared" si="153"/>
        <v>664.75</v>
      </c>
      <c r="N303" s="29">
        <f t="shared" si="187"/>
        <v>744.5200000000001</v>
      </c>
      <c r="O303" s="27">
        <f t="shared" si="194"/>
        <v>1660.5455000000002</v>
      </c>
      <c r="P303" s="78" t="s">
        <v>53</v>
      </c>
      <c r="Q303" s="27">
        <f t="shared" si="195"/>
        <v>1010.42</v>
      </c>
      <c r="R303" s="29" t="str">
        <f t="shared" si="170"/>
        <v>Medicaid APG</v>
      </c>
      <c r="S303" s="29">
        <f t="shared" si="189"/>
        <v>744.5200000000001</v>
      </c>
      <c r="T303" s="29">
        <f t="shared" si="149"/>
        <v>1994.25</v>
      </c>
      <c r="U303" s="29">
        <f t="shared" si="180"/>
        <v>744.5200000000001</v>
      </c>
      <c r="V303" s="29">
        <f t="shared" si="181"/>
        <v>744.5200000000001</v>
      </c>
      <c r="W303" s="29">
        <f>F303*0.26</f>
        <v>691.34</v>
      </c>
      <c r="X303" s="78" t="s">
        <v>53</v>
      </c>
      <c r="Y303" s="33">
        <f t="shared" si="162"/>
        <v>744.5200000000001</v>
      </c>
      <c r="Z303" s="29">
        <f>F303*0.75</f>
        <v>1994.25</v>
      </c>
      <c r="AA303" s="29">
        <f t="shared" si="182"/>
        <v>744.5200000000001</v>
      </c>
      <c r="AB303" s="33" t="str">
        <f t="shared" si="172"/>
        <v>Medicaid APG</v>
      </c>
      <c r="AC303" s="33">
        <f t="shared" si="183"/>
        <v>744.5200000000001</v>
      </c>
      <c r="AD303" s="27">
        <f t="shared" si="197"/>
        <v>1728.3500000000001</v>
      </c>
      <c r="AE303" s="27" t="str">
        <f t="shared" si="198"/>
        <v>Medicaid APG</v>
      </c>
      <c r="AF303" s="27">
        <f t="shared" si="190"/>
        <v>744.5200000000001</v>
      </c>
      <c r="AG303" s="27" t="str">
        <f t="shared" si="199"/>
        <v>Medicaid APG</v>
      </c>
      <c r="AH303" s="34">
        <f t="shared" si="150"/>
        <v>2186.2962750000002</v>
      </c>
      <c r="AI303" s="28">
        <f t="shared" si="200"/>
        <v>664.75</v>
      </c>
      <c r="AJ303" s="29">
        <f t="shared" si="191"/>
        <v>2659</v>
      </c>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row>
    <row r="304" spans="1:100" ht="15" customHeight="1" x14ac:dyDescent="0.25">
      <c r="A304" s="106"/>
      <c r="B304" s="25"/>
      <c r="C304" s="43"/>
      <c r="D304" s="52" t="s">
        <v>332</v>
      </c>
      <c r="E304" s="57" t="s">
        <v>333</v>
      </c>
      <c r="F304" s="77" t="s">
        <v>44</v>
      </c>
      <c r="G304" s="75" t="s">
        <v>44</v>
      </c>
      <c r="H304" s="12" t="str">
        <f t="shared" si="178"/>
        <v>N/A</v>
      </c>
      <c r="I304" s="29" t="str">
        <f t="shared" si="179"/>
        <v>N/A</v>
      </c>
      <c r="J304" s="75" t="s">
        <v>44</v>
      </c>
      <c r="K304" s="23" t="s">
        <v>44</v>
      </c>
      <c r="L304" s="78" t="s">
        <v>44</v>
      </c>
      <c r="M304" s="23" t="s">
        <v>44</v>
      </c>
      <c r="N304" s="29" t="str">
        <f t="shared" si="187"/>
        <v>N/A</v>
      </c>
      <c r="O304" s="78" t="s">
        <v>44</v>
      </c>
      <c r="P304" s="78" t="s">
        <v>44</v>
      </c>
      <c r="Q304" s="78" t="s">
        <v>44</v>
      </c>
      <c r="R304" s="29" t="str">
        <f t="shared" si="170"/>
        <v>N/A</v>
      </c>
      <c r="S304" s="29" t="str">
        <f t="shared" si="189"/>
        <v>N/A</v>
      </c>
      <c r="T304" s="23" t="s">
        <v>44</v>
      </c>
      <c r="U304" s="29" t="str">
        <f t="shared" si="180"/>
        <v>N/A</v>
      </c>
      <c r="V304" s="29" t="str">
        <f t="shared" si="181"/>
        <v>N/A</v>
      </c>
      <c r="W304" s="23" t="s">
        <v>44</v>
      </c>
      <c r="X304" s="78" t="s">
        <v>44</v>
      </c>
      <c r="Y304" s="33" t="s">
        <v>44</v>
      </c>
      <c r="Z304" s="23" t="s">
        <v>44</v>
      </c>
      <c r="AA304" s="29" t="str">
        <f t="shared" si="182"/>
        <v>N/A</v>
      </c>
      <c r="AB304" s="33" t="str">
        <f t="shared" si="172"/>
        <v>N/A</v>
      </c>
      <c r="AC304" s="33" t="str">
        <f t="shared" si="183"/>
        <v>N/A</v>
      </c>
      <c r="AD304" s="78" t="s">
        <v>44</v>
      </c>
      <c r="AE304" s="27" t="str">
        <f t="shared" si="198"/>
        <v>N/A</v>
      </c>
      <c r="AF304" s="27" t="str">
        <f t="shared" si="190"/>
        <v>N/A</v>
      </c>
      <c r="AG304" s="27" t="str">
        <f t="shared" si="199"/>
        <v>N/A</v>
      </c>
      <c r="AH304" s="23" t="s">
        <v>44</v>
      </c>
      <c r="AI304" s="82" t="s">
        <v>44</v>
      </c>
      <c r="AJ304" s="23" t="s">
        <v>44</v>
      </c>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c r="BY304" s="47"/>
      <c r="BZ304" s="47"/>
      <c r="CA304" s="47"/>
      <c r="CB304" s="47"/>
      <c r="CC304" s="47"/>
      <c r="CD304" s="47"/>
      <c r="CE304" s="47"/>
      <c r="CF304" s="47"/>
      <c r="CG304" s="47"/>
      <c r="CH304" s="47"/>
      <c r="CI304" s="47"/>
      <c r="CJ304" s="47"/>
    </row>
    <row r="305" spans="1:88" ht="15" customHeight="1" x14ac:dyDescent="0.25">
      <c r="A305" s="106"/>
      <c r="B305" s="25"/>
      <c r="C305" s="43"/>
      <c r="D305" s="52" t="s">
        <v>334</v>
      </c>
      <c r="E305" s="58"/>
      <c r="F305" s="45">
        <v>2594</v>
      </c>
      <c r="G305" s="27">
        <f t="shared" si="192"/>
        <v>1945.5</v>
      </c>
      <c r="H305" s="12">
        <f t="shared" si="178"/>
        <v>726.32</v>
      </c>
      <c r="I305" s="29">
        <f t="shared" si="179"/>
        <v>726.32</v>
      </c>
      <c r="J305" s="27">
        <f t="shared" si="193"/>
        <v>1686.1000000000001</v>
      </c>
      <c r="K305" s="29">
        <f t="shared" si="161"/>
        <v>762.63600000000008</v>
      </c>
      <c r="L305" s="27">
        <f>F305*0.6245</f>
        <v>1619.9530000000002</v>
      </c>
      <c r="M305" s="29">
        <f t="shared" si="153"/>
        <v>648.5</v>
      </c>
      <c r="N305" s="29">
        <f t="shared" si="187"/>
        <v>726.32</v>
      </c>
      <c r="O305" s="27">
        <f t="shared" si="194"/>
        <v>1619.9530000000002</v>
      </c>
      <c r="P305" s="78" t="s">
        <v>53</v>
      </c>
      <c r="Q305" s="27">
        <f t="shared" si="195"/>
        <v>985.72</v>
      </c>
      <c r="R305" s="29" t="str">
        <f t="shared" si="170"/>
        <v>Medicaid APG</v>
      </c>
      <c r="S305" s="29">
        <f t="shared" si="189"/>
        <v>726.32</v>
      </c>
      <c r="T305" s="29">
        <f>F305*0.75</f>
        <v>1945.5</v>
      </c>
      <c r="U305" s="29">
        <f t="shared" si="180"/>
        <v>726.32</v>
      </c>
      <c r="V305" s="29">
        <f t="shared" si="181"/>
        <v>726.32</v>
      </c>
      <c r="W305" s="29">
        <f>F305*0.26</f>
        <v>674.44</v>
      </c>
      <c r="X305" s="78" t="s">
        <v>53</v>
      </c>
      <c r="Y305" s="33">
        <f t="shared" si="162"/>
        <v>726.32</v>
      </c>
      <c r="Z305" s="23">
        <v>1235</v>
      </c>
      <c r="AA305" s="29">
        <f t="shared" si="182"/>
        <v>726.32</v>
      </c>
      <c r="AB305" s="33" t="str">
        <f t="shared" si="172"/>
        <v>Medicaid APG</v>
      </c>
      <c r="AC305" s="33">
        <f t="shared" si="183"/>
        <v>726.32</v>
      </c>
      <c r="AD305" s="27">
        <f t="shared" si="197"/>
        <v>1686.1000000000001</v>
      </c>
      <c r="AE305" s="27" t="str">
        <f t="shared" si="198"/>
        <v>Medicaid APG</v>
      </c>
      <c r="AF305" s="27">
        <f t="shared" si="190"/>
        <v>726.32</v>
      </c>
      <c r="AG305" s="27" t="str">
        <f t="shared" si="199"/>
        <v>Medicaid APG</v>
      </c>
      <c r="AH305" s="34">
        <f t="shared" ref="AH305:AH352" si="201">((F305*0.75)*0.0963)+(F305*0.75)</f>
        <v>2132.8516500000001</v>
      </c>
      <c r="AI305" s="28">
        <f t="shared" si="200"/>
        <v>648.5</v>
      </c>
      <c r="AJ305" s="29">
        <f t="shared" si="191"/>
        <v>2594</v>
      </c>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row>
    <row r="306" spans="1:88" ht="15" customHeight="1" thickBot="1" x14ac:dyDescent="0.3">
      <c r="A306" s="106"/>
      <c r="B306" s="25"/>
      <c r="C306" s="43"/>
      <c r="D306" s="53" t="s">
        <v>335</v>
      </c>
      <c r="E306" s="59"/>
      <c r="F306" s="45">
        <v>21265.65</v>
      </c>
      <c r="G306" s="27">
        <f t="shared" si="192"/>
        <v>15949.237500000001</v>
      </c>
      <c r="H306" s="12">
        <f t="shared" si="178"/>
        <v>5954.3820000000014</v>
      </c>
      <c r="I306" s="29">
        <f t="shared" si="179"/>
        <v>5954.3820000000014</v>
      </c>
      <c r="J306" s="27">
        <f t="shared" si="193"/>
        <v>13822.672500000001</v>
      </c>
      <c r="K306" s="29">
        <f t="shared" si="161"/>
        <v>6252.1011000000017</v>
      </c>
      <c r="L306" s="27">
        <f>F306*0.6245</f>
        <v>13280.398425000001</v>
      </c>
      <c r="M306" s="29">
        <f t="shared" si="153"/>
        <v>5316.4125000000004</v>
      </c>
      <c r="N306" s="29">
        <f t="shared" si="187"/>
        <v>5954.3820000000014</v>
      </c>
      <c r="O306" s="27">
        <f t="shared" si="194"/>
        <v>13280.398425000001</v>
      </c>
      <c r="P306" s="78" t="s">
        <v>53</v>
      </c>
      <c r="Q306" s="27">
        <f t="shared" si="195"/>
        <v>8080.947000000001</v>
      </c>
      <c r="R306" s="29" t="str">
        <f t="shared" si="170"/>
        <v>Medicaid APG</v>
      </c>
      <c r="S306" s="29">
        <f t="shared" si="189"/>
        <v>5954.3820000000014</v>
      </c>
      <c r="T306" s="29">
        <f>F306*0.75</f>
        <v>15949.237500000001</v>
      </c>
      <c r="U306" s="29">
        <f t="shared" si="180"/>
        <v>5954.3820000000014</v>
      </c>
      <c r="V306" s="29">
        <f t="shared" si="181"/>
        <v>5954.3820000000014</v>
      </c>
      <c r="W306" s="29">
        <f>F306*0.26</f>
        <v>5529.0690000000004</v>
      </c>
      <c r="X306" s="78" t="s">
        <v>53</v>
      </c>
      <c r="Y306" s="33">
        <f t="shared" si="162"/>
        <v>5954.3820000000014</v>
      </c>
      <c r="Z306" s="23">
        <v>3041</v>
      </c>
      <c r="AA306" s="29">
        <f t="shared" si="182"/>
        <v>5954.3820000000014</v>
      </c>
      <c r="AB306" s="33" t="str">
        <f t="shared" si="172"/>
        <v>Medicaid APG</v>
      </c>
      <c r="AC306" s="33">
        <f t="shared" si="183"/>
        <v>5954.3820000000014</v>
      </c>
      <c r="AD306" s="27">
        <f t="shared" si="197"/>
        <v>13822.672500000001</v>
      </c>
      <c r="AE306" s="27" t="str">
        <f t="shared" si="198"/>
        <v>Medicaid APG</v>
      </c>
      <c r="AF306" s="27">
        <f t="shared" si="190"/>
        <v>5954.3820000000014</v>
      </c>
      <c r="AG306" s="27" t="str">
        <f t="shared" si="199"/>
        <v>Medicaid APG</v>
      </c>
      <c r="AH306" s="34">
        <f t="shared" si="201"/>
        <v>17485.149071250002</v>
      </c>
      <c r="AI306" s="28">
        <f t="shared" si="200"/>
        <v>3041</v>
      </c>
      <c r="AJ306" s="29">
        <f t="shared" si="191"/>
        <v>21265.65</v>
      </c>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row>
    <row r="307" spans="1:88" ht="15" customHeight="1" x14ac:dyDescent="0.25">
      <c r="A307" s="106"/>
      <c r="B307" s="25">
        <v>42820</v>
      </c>
      <c r="C307" s="43">
        <v>42820</v>
      </c>
      <c r="D307" s="44" t="s">
        <v>318</v>
      </c>
      <c r="E307" s="54" t="s">
        <v>337</v>
      </c>
      <c r="F307" s="45" t="s">
        <v>44</v>
      </c>
      <c r="G307" s="75" t="s">
        <v>44</v>
      </c>
      <c r="H307" s="12" t="str">
        <f t="shared" si="178"/>
        <v>N/A</v>
      </c>
      <c r="I307" s="29" t="str">
        <f t="shared" si="179"/>
        <v>N/A</v>
      </c>
      <c r="J307" s="75" t="s">
        <v>44</v>
      </c>
      <c r="K307" s="23" t="s">
        <v>44</v>
      </c>
      <c r="L307" s="78" t="s">
        <v>44</v>
      </c>
      <c r="M307" s="23" t="s">
        <v>44</v>
      </c>
      <c r="N307" s="29" t="str">
        <f t="shared" si="187"/>
        <v>N/A</v>
      </c>
      <c r="O307" s="78" t="s">
        <v>44</v>
      </c>
      <c r="P307" s="23" t="s">
        <v>44</v>
      </c>
      <c r="Q307" s="78" t="s">
        <v>44</v>
      </c>
      <c r="R307" s="29" t="str">
        <f t="shared" si="170"/>
        <v>N/A</v>
      </c>
      <c r="S307" s="23" t="s">
        <v>44</v>
      </c>
      <c r="T307" s="23" t="s">
        <v>44</v>
      </c>
      <c r="U307" s="29" t="str">
        <f t="shared" si="180"/>
        <v>N/A</v>
      </c>
      <c r="V307" s="29" t="str">
        <f t="shared" si="181"/>
        <v>N/A</v>
      </c>
      <c r="W307" s="23" t="s">
        <v>44</v>
      </c>
      <c r="X307" s="23" t="s">
        <v>44</v>
      </c>
      <c r="Y307" s="33" t="s">
        <v>44</v>
      </c>
      <c r="Z307" s="23" t="s">
        <v>44</v>
      </c>
      <c r="AA307" s="29" t="str">
        <f t="shared" si="182"/>
        <v>N/A</v>
      </c>
      <c r="AB307" s="33" t="str">
        <f t="shared" si="172"/>
        <v>N/A</v>
      </c>
      <c r="AC307" s="33" t="str">
        <f t="shared" si="183"/>
        <v>N/A</v>
      </c>
      <c r="AD307" s="23" t="s">
        <v>44</v>
      </c>
      <c r="AE307" s="23" t="s">
        <v>44</v>
      </c>
      <c r="AF307" s="27" t="str">
        <f t="shared" si="190"/>
        <v>N/A</v>
      </c>
      <c r="AG307" s="27" t="str">
        <f t="shared" si="199"/>
        <v>N/A</v>
      </c>
      <c r="AH307" s="23" t="s">
        <v>44</v>
      </c>
      <c r="AI307" s="23" t="s">
        <v>44</v>
      </c>
      <c r="AJ307" s="23" t="s">
        <v>44</v>
      </c>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row>
    <row r="308" spans="1:88" ht="15" customHeight="1" x14ac:dyDescent="0.25">
      <c r="A308" s="106"/>
      <c r="B308" s="25"/>
      <c r="C308" s="43"/>
      <c r="D308" s="56" t="s">
        <v>331</v>
      </c>
      <c r="E308" s="57"/>
      <c r="F308" s="45" t="s">
        <v>44</v>
      </c>
      <c r="G308" s="75" t="s">
        <v>44</v>
      </c>
      <c r="H308" s="12" t="str">
        <f t="shared" si="178"/>
        <v>N/A</v>
      </c>
      <c r="I308" s="29" t="str">
        <f t="shared" si="179"/>
        <v>N/A</v>
      </c>
      <c r="J308" s="75" t="s">
        <v>44</v>
      </c>
      <c r="K308" s="23" t="s">
        <v>44</v>
      </c>
      <c r="L308" s="78" t="s">
        <v>44</v>
      </c>
      <c r="M308" s="23" t="s">
        <v>44</v>
      </c>
      <c r="N308" s="29" t="str">
        <f t="shared" si="187"/>
        <v>N/A</v>
      </c>
      <c r="O308" s="78" t="s">
        <v>44</v>
      </c>
      <c r="P308" s="23" t="s">
        <v>44</v>
      </c>
      <c r="Q308" s="78" t="s">
        <v>44</v>
      </c>
      <c r="R308" s="29" t="str">
        <f t="shared" si="170"/>
        <v>N/A</v>
      </c>
      <c r="S308" s="23" t="s">
        <v>44</v>
      </c>
      <c r="T308" s="23" t="s">
        <v>44</v>
      </c>
      <c r="U308" s="29" t="str">
        <f t="shared" si="180"/>
        <v>N/A</v>
      </c>
      <c r="V308" s="29" t="str">
        <f t="shared" si="181"/>
        <v>N/A</v>
      </c>
      <c r="W308" s="23" t="s">
        <v>44</v>
      </c>
      <c r="X308" s="23" t="s">
        <v>44</v>
      </c>
      <c r="Y308" s="33" t="s">
        <v>44</v>
      </c>
      <c r="Z308" s="23" t="s">
        <v>44</v>
      </c>
      <c r="AA308" s="29" t="str">
        <f t="shared" si="182"/>
        <v>N/A</v>
      </c>
      <c r="AB308" s="33" t="str">
        <f t="shared" si="172"/>
        <v>N/A</v>
      </c>
      <c r="AC308" s="33" t="str">
        <f t="shared" si="183"/>
        <v>N/A</v>
      </c>
      <c r="AD308" s="23" t="s">
        <v>44</v>
      </c>
      <c r="AE308" s="23" t="s">
        <v>44</v>
      </c>
      <c r="AF308" s="27" t="str">
        <f t="shared" si="190"/>
        <v>N/A</v>
      </c>
      <c r="AG308" s="27" t="str">
        <f t="shared" si="199"/>
        <v>N/A</v>
      </c>
      <c r="AH308" s="23" t="s">
        <v>44</v>
      </c>
      <c r="AI308" s="23" t="s">
        <v>44</v>
      </c>
      <c r="AJ308" s="23" t="s">
        <v>44</v>
      </c>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c r="BY308" s="47"/>
      <c r="BZ308" s="47"/>
      <c r="CA308" s="47"/>
      <c r="CB308" s="47"/>
      <c r="CC308" s="47"/>
      <c r="CD308" s="47"/>
      <c r="CE308" s="47"/>
      <c r="CF308" s="47"/>
      <c r="CG308" s="47"/>
      <c r="CH308" s="47"/>
      <c r="CI308" s="47"/>
      <c r="CJ308" s="47"/>
    </row>
    <row r="309" spans="1:88" ht="15" customHeight="1" x14ac:dyDescent="0.25">
      <c r="A309" s="106"/>
      <c r="B309" s="25"/>
      <c r="C309" s="43"/>
      <c r="D309" s="52" t="s">
        <v>332</v>
      </c>
      <c r="E309" s="57" t="s">
        <v>333</v>
      </c>
      <c r="F309" s="45" t="s">
        <v>44</v>
      </c>
      <c r="G309" s="75" t="s">
        <v>44</v>
      </c>
      <c r="H309" s="12" t="str">
        <f t="shared" si="178"/>
        <v>N/A</v>
      </c>
      <c r="I309" s="29" t="str">
        <f t="shared" si="179"/>
        <v>N/A</v>
      </c>
      <c r="J309" s="75" t="s">
        <v>44</v>
      </c>
      <c r="K309" s="23" t="s">
        <v>44</v>
      </c>
      <c r="L309" s="78" t="s">
        <v>44</v>
      </c>
      <c r="M309" s="23" t="s">
        <v>44</v>
      </c>
      <c r="N309" s="29" t="str">
        <f t="shared" si="187"/>
        <v>N/A</v>
      </c>
      <c r="O309" s="78" t="s">
        <v>44</v>
      </c>
      <c r="P309" s="23" t="s">
        <v>44</v>
      </c>
      <c r="Q309" s="78" t="s">
        <v>44</v>
      </c>
      <c r="R309" s="29" t="str">
        <f t="shared" si="170"/>
        <v>N/A</v>
      </c>
      <c r="S309" s="23" t="s">
        <v>44</v>
      </c>
      <c r="T309" s="23" t="s">
        <v>44</v>
      </c>
      <c r="U309" s="29" t="str">
        <f t="shared" si="180"/>
        <v>N/A</v>
      </c>
      <c r="V309" s="29" t="str">
        <f t="shared" si="181"/>
        <v>N/A</v>
      </c>
      <c r="W309" s="23" t="s">
        <v>44</v>
      </c>
      <c r="X309" s="23" t="s">
        <v>44</v>
      </c>
      <c r="Y309" s="33" t="s">
        <v>44</v>
      </c>
      <c r="Z309" s="23" t="s">
        <v>44</v>
      </c>
      <c r="AA309" s="29" t="str">
        <f t="shared" si="182"/>
        <v>N/A</v>
      </c>
      <c r="AB309" s="33" t="str">
        <f t="shared" si="172"/>
        <v>N/A</v>
      </c>
      <c r="AC309" s="33" t="str">
        <f t="shared" si="183"/>
        <v>N/A</v>
      </c>
      <c r="AD309" s="23" t="s">
        <v>44</v>
      </c>
      <c r="AE309" s="23" t="s">
        <v>44</v>
      </c>
      <c r="AF309" s="27" t="str">
        <f t="shared" si="190"/>
        <v>N/A</v>
      </c>
      <c r="AG309" s="27" t="str">
        <f t="shared" si="199"/>
        <v>N/A</v>
      </c>
      <c r="AH309" s="23" t="s">
        <v>44</v>
      </c>
      <c r="AI309" s="23" t="s">
        <v>44</v>
      </c>
      <c r="AJ309" s="23" t="s">
        <v>44</v>
      </c>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c r="BY309" s="47"/>
      <c r="BZ309" s="47"/>
      <c r="CA309" s="47"/>
      <c r="CB309" s="47"/>
      <c r="CC309" s="47"/>
      <c r="CD309" s="47"/>
      <c r="CE309" s="47"/>
      <c r="CF309" s="47"/>
      <c r="CG309" s="47"/>
      <c r="CH309" s="47"/>
      <c r="CI309" s="47"/>
      <c r="CJ309" s="47"/>
    </row>
    <row r="310" spans="1:88" ht="15" customHeight="1" x14ac:dyDescent="0.25">
      <c r="A310" s="106"/>
      <c r="B310" s="25"/>
      <c r="C310" s="43"/>
      <c r="D310" s="56" t="s">
        <v>338</v>
      </c>
      <c r="E310" s="58"/>
      <c r="F310" s="45" t="s">
        <v>44</v>
      </c>
      <c r="G310" s="75" t="s">
        <v>44</v>
      </c>
      <c r="H310" s="12" t="str">
        <f t="shared" si="178"/>
        <v>N/A</v>
      </c>
      <c r="I310" s="29" t="str">
        <f t="shared" si="179"/>
        <v>N/A</v>
      </c>
      <c r="J310" s="75" t="s">
        <v>44</v>
      </c>
      <c r="K310" s="23" t="s">
        <v>44</v>
      </c>
      <c r="L310" s="78" t="s">
        <v>44</v>
      </c>
      <c r="M310" s="23" t="s">
        <v>44</v>
      </c>
      <c r="N310" s="29" t="str">
        <f t="shared" si="187"/>
        <v>N/A</v>
      </c>
      <c r="O310" s="78" t="s">
        <v>44</v>
      </c>
      <c r="P310" s="23" t="s">
        <v>44</v>
      </c>
      <c r="Q310" s="78" t="s">
        <v>44</v>
      </c>
      <c r="R310" s="29" t="str">
        <f t="shared" si="170"/>
        <v>N/A</v>
      </c>
      <c r="S310" s="23" t="s">
        <v>44</v>
      </c>
      <c r="T310" s="23" t="s">
        <v>44</v>
      </c>
      <c r="U310" s="29" t="str">
        <f t="shared" si="180"/>
        <v>N/A</v>
      </c>
      <c r="V310" s="29" t="str">
        <f t="shared" si="181"/>
        <v>N/A</v>
      </c>
      <c r="W310" s="23" t="s">
        <v>44</v>
      </c>
      <c r="X310" s="23" t="s">
        <v>44</v>
      </c>
      <c r="Y310" s="33" t="s">
        <v>44</v>
      </c>
      <c r="Z310" s="23" t="s">
        <v>44</v>
      </c>
      <c r="AA310" s="29" t="str">
        <f t="shared" si="182"/>
        <v>N/A</v>
      </c>
      <c r="AB310" s="33" t="str">
        <f t="shared" si="172"/>
        <v>N/A</v>
      </c>
      <c r="AC310" s="33" t="str">
        <f t="shared" si="183"/>
        <v>N/A</v>
      </c>
      <c r="AD310" s="23" t="s">
        <v>44</v>
      </c>
      <c r="AE310" s="23" t="s">
        <v>44</v>
      </c>
      <c r="AF310" s="27" t="str">
        <f t="shared" si="190"/>
        <v>N/A</v>
      </c>
      <c r="AG310" s="27" t="str">
        <f t="shared" si="199"/>
        <v>N/A</v>
      </c>
      <c r="AH310" s="23" t="s">
        <v>44</v>
      </c>
      <c r="AI310" s="23" t="s">
        <v>44</v>
      </c>
      <c r="AJ310" s="23" t="s">
        <v>44</v>
      </c>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row>
    <row r="311" spans="1:88" ht="15" customHeight="1" x14ac:dyDescent="0.25">
      <c r="A311" s="106"/>
      <c r="B311" s="25"/>
      <c r="C311" s="43"/>
      <c r="D311" s="52" t="s">
        <v>334</v>
      </c>
      <c r="E311" s="58"/>
      <c r="F311" s="45" t="s">
        <v>44</v>
      </c>
      <c r="G311" s="75" t="s">
        <v>44</v>
      </c>
      <c r="H311" s="12" t="str">
        <f t="shared" si="178"/>
        <v>N/A</v>
      </c>
      <c r="I311" s="29" t="str">
        <f t="shared" si="179"/>
        <v>N/A</v>
      </c>
      <c r="J311" s="75" t="s">
        <v>44</v>
      </c>
      <c r="K311" s="23" t="s">
        <v>44</v>
      </c>
      <c r="L311" s="78" t="s">
        <v>44</v>
      </c>
      <c r="M311" s="23" t="s">
        <v>44</v>
      </c>
      <c r="N311" s="29" t="str">
        <f t="shared" si="187"/>
        <v>N/A</v>
      </c>
      <c r="O311" s="78" t="s">
        <v>44</v>
      </c>
      <c r="P311" s="23" t="s">
        <v>44</v>
      </c>
      <c r="Q311" s="78" t="s">
        <v>44</v>
      </c>
      <c r="R311" s="29" t="str">
        <f t="shared" si="170"/>
        <v>N/A</v>
      </c>
      <c r="S311" s="23" t="s">
        <v>44</v>
      </c>
      <c r="T311" s="23" t="s">
        <v>44</v>
      </c>
      <c r="U311" s="29" t="str">
        <f t="shared" si="180"/>
        <v>N/A</v>
      </c>
      <c r="V311" s="29" t="str">
        <f t="shared" si="181"/>
        <v>N/A</v>
      </c>
      <c r="W311" s="23" t="s">
        <v>44</v>
      </c>
      <c r="X311" s="23" t="s">
        <v>44</v>
      </c>
      <c r="Y311" s="33" t="s">
        <v>44</v>
      </c>
      <c r="Z311" s="23" t="s">
        <v>44</v>
      </c>
      <c r="AA311" s="29" t="str">
        <f t="shared" si="182"/>
        <v>N/A</v>
      </c>
      <c r="AB311" s="33" t="str">
        <f t="shared" si="172"/>
        <v>N/A</v>
      </c>
      <c r="AC311" s="33" t="str">
        <f t="shared" si="183"/>
        <v>N/A</v>
      </c>
      <c r="AD311" s="23" t="s">
        <v>44</v>
      </c>
      <c r="AE311" s="23" t="s">
        <v>44</v>
      </c>
      <c r="AF311" s="27" t="str">
        <f t="shared" si="190"/>
        <v>N/A</v>
      </c>
      <c r="AG311" s="27" t="str">
        <f t="shared" si="199"/>
        <v>N/A</v>
      </c>
      <c r="AH311" s="23" t="s">
        <v>44</v>
      </c>
      <c r="AI311" s="23" t="s">
        <v>44</v>
      </c>
      <c r="AJ311" s="23" t="s">
        <v>44</v>
      </c>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row>
    <row r="312" spans="1:88" ht="15" customHeight="1" thickBot="1" x14ac:dyDescent="0.3">
      <c r="A312" s="106"/>
      <c r="B312" s="25"/>
      <c r="C312" s="43"/>
      <c r="D312" s="53" t="s">
        <v>335</v>
      </c>
      <c r="E312" s="59"/>
      <c r="F312" s="45" t="s">
        <v>44</v>
      </c>
      <c r="G312" s="75" t="s">
        <v>44</v>
      </c>
      <c r="H312" s="12" t="str">
        <f t="shared" si="178"/>
        <v>N/A</v>
      </c>
      <c r="I312" s="29" t="str">
        <f t="shared" si="179"/>
        <v>N/A</v>
      </c>
      <c r="J312" s="75" t="s">
        <v>44</v>
      </c>
      <c r="K312" s="23" t="s">
        <v>44</v>
      </c>
      <c r="L312" s="78" t="s">
        <v>44</v>
      </c>
      <c r="M312" s="23" t="s">
        <v>44</v>
      </c>
      <c r="N312" s="29" t="str">
        <f t="shared" si="187"/>
        <v>N/A</v>
      </c>
      <c r="O312" s="78" t="s">
        <v>44</v>
      </c>
      <c r="P312" s="23" t="s">
        <v>44</v>
      </c>
      <c r="Q312" s="78" t="s">
        <v>44</v>
      </c>
      <c r="R312" s="29" t="str">
        <f t="shared" si="170"/>
        <v>N/A</v>
      </c>
      <c r="S312" s="23" t="s">
        <v>44</v>
      </c>
      <c r="T312" s="23" t="s">
        <v>44</v>
      </c>
      <c r="U312" s="29" t="str">
        <f t="shared" si="180"/>
        <v>N/A</v>
      </c>
      <c r="V312" s="29" t="str">
        <f t="shared" si="181"/>
        <v>N/A</v>
      </c>
      <c r="W312" s="23" t="s">
        <v>44</v>
      </c>
      <c r="X312" s="23" t="s">
        <v>44</v>
      </c>
      <c r="Y312" s="33" t="s">
        <v>44</v>
      </c>
      <c r="Z312" s="23" t="s">
        <v>44</v>
      </c>
      <c r="AA312" s="29" t="str">
        <f t="shared" si="182"/>
        <v>N/A</v>
      </c>
      <c r="AB312" s="33" t="str">
        <f t="shared" si="172"/>
        <v>N/A</v>
      </c>
      <c r="AC312" s="33" t="str">
        <f t="shared" si="183"/>
        <v>N/A</v>
      </c>
      <c r="AD312" s="23" t="s">
        <v>44</v>
      </c>
      <c r="AE312" s="23" t="s">
        <v>44</v>
      </c>
      <c r="AF312" s="27" t="str">
        <f t="shared" si="190"/>
        <v>N/A</v>
      </c>
      <c r="AG312" s="27" t="str">
        <f t="shared" si="199"/>
        <v>N/A</v>
      </c>
      <c r="AH312" s="23" t="s">
        <v>44</v>
      </c>
      <c r="AI312" s="23" t="s">
        <v>44</v>
      </c>
      <c r="AJ312" s="23" t="s">
        <v>44</v>
      </c>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row>
    <row r="313" spans="1:88" ht="15" customHeight="1" x14ac:dyDescent="0.25">
      <c r="A313" s="106"/>
      <c r="B313" s="25">
        <v>43235</v>
      </c>
      <c r="C313" s="43">
        <v>43235</v>
      </c>
      <c r="D313" s="44" t="s">
        <v>318</v>
      </c>
      <c r="E313" s="54" t="s">
        <v>339</v>
      </c>
      <c r="F313" s="93"/>
      <c r="G313" s="27"/>
      <c r="H313" s="12"/>
      <c r="I313" s="29"/>
      <c r="J313" s="27"/>
      <c r="K313" s="29"/>
      <c r="L313" s="27"/>
      <c r="M313" s="29"/>
      <c r="N313" s="29"/>
      <c r="O313" s="27"/>
      <c r="P313" s="29"/>
      <c r="Q313" s="27"/>
      <c r="R313" s="29"/>
      <c r="S313" s="29"/>
      <c r="T313" s="29"/>
      <c r="U313" s="29"/>
      <c r="V313" s="29"/>
      <c r="W313" s="29"/>
      <c r="X313" s="29"/>
      <c r="Y313" s="33"/>
      <c r="Z313" s="29"/>
      <c r="AA313" s="29"/>
      <c r="AB313" s="33"/>
      <c r="AC313" s="33"/>
      <c r="AD313" s="50"/>
      <c r="AE313" s="29"/>
      <c r="AF313" s="27"/>
      <c r="AG313" s="27"/>
      <c r="AH313" s="34"/>
      <c r="AI313" s="28"/>
      <c r="AJ313" s="29"/>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row>
    <row r="314" spans="1:88" ht="15" customHeight="1" x14ac:dyDescent="0.25">
      <c r="A314" s="106"/>
      <c r="B314" s="25"/>
      <c r="C314" s="43"/>
      <c r="D314" s="56" t="s">
        <v>331</v>
      </c>
      <c r="E314" s="57"/>
      <c r="F314" s="93">
        <v>1125</v>
      </c>
      <c r="G314" s="27">
        <f t="shared" si="192"/>
        <v>843.75</v>
      </c>
      <c r="H314" s="12">
        <f t="shared" si="178"/>
        <v>315.00000000000006</v>
      </c>
      <c r="I314" s="29">
        <f t="shared" si="179"/>
        <v>315.00000000000006</v>
      </c>
      <c r="J314" s="27">
        <f t="shared" si="193"/>
        <v>731.25</v>
      </c>
      <c r="K314" s="29">
        <f t="shared" si="161"/>
        <v>330.75000000000006</v>
      </c>
      <c r="L314" s="27">
        <f>F314*0.6245</f>
        <v>702.56250000000011</v>
      </c>
      <c r="M314" s="29">
        <f t="shared" si="153"/>
        <v>281.25</v>
      </c>
      <c r="N314" s="29">
        <f t="shared" si="187"/>
        <v>315.00000000000006</v>
      </c>
      <c r="O314" s="27">
        <f t="shared" si="194"/>
        <v>702.56250000000011</v>
      </c>
      <c r="P314" s="23" t="s">
        <v>53</v>
      </c>
      <c r="Q314" s="27">
        <f t="shared" si="195"/>
        <v>427.5</v>
      </c>
      <c r="R314" s="29" t="str">
        <f t="shared" si="170"/>
        <v>Medicaid APG</v>
      </c>
      <c r="S314" s="29">
        <f t="shared" si="189"/>
        <v>315.00000000000006</v>
      </c>
      <c r="T314" s="29">
        <f>F314*0.75</f>
        <v>843.75</v>
      </c>
      <c r="U314" s="29">
        <f t="shared" si="180"/>
        <v>315.00000000000006</v>
      </c>
      <c r="V314" s="29">
        <f t="shared" si="181"/>
        <v>315.00000000000006</v>
      </c>
      <c r="W314" s="29">
        <f>F314*0.26</f>
        <v>292.5</v>
      </c>
      <c r="X314" s="23" t="s">
        <v>53</v>
      </c>
      <c r="Y314" s="33">
        <f t="shared" si="162"/>
        <v>315.00000000000006</v>
      </c>
      <c r="Z314" s="29">
        <f>F314*0.75</f>
        <v>843.75</v>
      </c>
      <c r="AA314" s="29">
        <f t="shared" si="182"/>
        <v>315.00000000000006</v>
      </c>
      <c r="AB314" s="33" t="str">
        <f t="shared" si="172"/>
        <v>Medicaid APG</v>
      </c>
      <c r="AC314" s="33">
        <f t="shared" si="183"/>
        <v>315.00000000000006</v>
      </c>
      <c r="AD314" s="29">
        <f>F314*0.65</f>
        <v>731.25</v>
      </c>
      <c r="AE314" s="29" t="str">
        <f>X314</f>
        <v>Medicaid APG</v>
      </c>
      <c r="AF314" s="27">
        <f t="shared" si="190"/>
        <v>315.00000000000006</v>
      </c>
      <c r="AG314" s="27" t="str">
        <f t="shared" si="199"/>
        <v>Medicaid APG</v>
      </c>
      <c r="AH314" s="34">
        <f t="shared" si="201"/>
        <v>925.00312499999995</v>
      </c>
      <c r="AI314" s="28">
        <f t="shared" si="200"/>
        <v>281.25</v>
      </c>
      <c r="AJ314" s="29">
        <f t="shared" si="191"/>
        <v>1125</v>
      </c>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c r="CA314" s="47"/>
      <c r="CB314" s="47"/>
      <c r="CC314" s="47"/>
      <c r="CD314" s="47"/>
      <c r="CE314" s="47"/>
      <c r="CF314" s="47"/>
      <c r="CG314" s="47"/>
      <c r="CH314" s="47"/>
      <c r="CI314" s="47"/>
      <c r="CJ314" s="47"/>
    </row>
    <row r="315" spans="1:88" ht="15" customHeight="1" x14ac:dyDescent="0.25">
      <c r="A315" s="106"/>
      <c r="B315" s="25"/>
      <c r="C315" s="43"/>
      <c r="D315" s="52" t="s">
        <v>332</v>
      </c>
      <c r="E315" s="57" t="s">
        <v>333</v>
      </c>
      <c r="F315" s="93" t="s">
        <v>44</v>
      </c>
      <c r="G315" s="75" t="s">
        <v>44</v>
      </c>
      <c r="H315" s="12" t="str">
        <f t="shared" si="178"/>
        <v>N/A</v>
      </c>
      <c r="I315" s="29" t="str">
        <f t="shared" si="179"/>
        <v>N/A</v>
      </c>
      <c r="J315" s="75" t="s">
        <v>44</v>
      </c>
      <c r="K315" s="23" t="s">
        <v>44</v>
      </c>
      <c r="L315" s="78" t="s">
        <v>44</v>
      </c>
      <c r="M315" s="23" t="s">
        <v>44</v>
      </c>
      <c r="N315" s="29" t="str">
        <f t="shared" si="187"/>
        <v>N/A</v>
      </c>
      <c r="O315" s="78" t="s">
        <v>44</v>
      </c>
      <c r="P315" s="23" t="s">
        <v>53</v>
      </c>
      <c r="Q315" s="78" t="s">
        <v>44</v>
      </c>
      <c r="R315" s="29" t="str">
        <f t="shared" si="170"/>
        <v>Medicaid APG</v>
      </c>
      <c r="S315" s="29" t="str">
        <f t="shared" si="189"/>
        <v>N/A</v>
      </c>
      <c r="T315" s="23" t="s">
        <v>44</v>
      </c>
      <c r="U315" s="29" t="str">
        <f t="shared" si="180"/>
        <v>N/A</v>
      </c>
      <c r="V315" s="29" t="str">
        <f t="shared" si="181"/>
        <v>N/A</v>
      </c>
      <c r="W315" s="23" t="s">
        <v>44</v>
      </c>
      <c r="X315" s="23" t="s">
        <v>53</v>
      </c>
      <c r="Y315" s="33" t="s">
        <v>44</v>
      </c>
      <c r="Z315" s="23" t="s">
        <v>44</v>
      </c>
      <c r="AA315" s="29" t="str">
        <f t="shared" si="182"/>
        <v>N/A</v>
      </c>
      <c r="AB315" s="33" t="str">
        <f t="shared" si="172"/>
        <v>Medicaid APG</v>
      </c>
      <c r="AC315" s="33" t="str">
        <f t="shared" si="183"/>
        <v>N/A</v>
      </c>
      <c r="AD315" s="23" t="s">
        <v>44</v>
      </c>
      <c r="AE315" s="29" t="str">
        <f t="shared" ref="AE315:AF373" si="202">X315</f>
        <v>Medicaid APG</v>
      </c>
      <c r="AF315" s="27" t="str">
        <f t="shared" si="190"/>
        <v>N/A</v>
      </c>
      <c r="AG315" s="27" t="str">
        <f t="shared" si="199"/>
        <v>Medicaid APG</v>
      </c>
      <c r="AH315" s="23" t="s">
        <v>44</v>
      </c>
      <c r="AI315" s="82" t="s">
        <v>44</v>
      </c>
      <c r="AJ315" s="23" t="s">
        <v>44</v>
      </c>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7"/>
      <c r="CF315" s="47"/>
      <c r="CG315" s="47"/>
      <c r="CH315" s="47"/>
      <c r="CI315" s="47"/>
      <c r="CJ315" s="47"/>
    </row>
    <row r="316" spans="1:88" ht="15" customHeight="1" x14ac:dyDescent="0.25">
      <c r="A316" s="106"/>
      <c r="B316" s="25"/>
      <c r="C316" s="43"/>
      <c r="D316" s="52" t="s">
        <v>334</v>
      </c>
      <c r="E316" s="58"/>
      <c r="F316" s="93">
        <v>65</v>
      </c>
      <c r="G316" s="27">
        <f t="shared" si="192"/>
        <v>48.75</v>
      </c>
      <c r="H316" s="12">
        <f t="shared" si="178"/>
        <v>18.200000000000003</v>
      </c>
      <c r="I316" s="29">
        <f t="shared" si="179"/>
        <v>18.200000000000003</v>
      </c>
      <c r="J316" s="27">
        <f t="shared" si="193"/>
        <v>42.25</v>
      </c>
      <c r="K316" s="29">
        <f t="shared" si="161"/>
        <v>19.110000000000003</v>
      </c>
      <c r="L316" s="27">
        <f>F316*0.6245</f>
        <v>40.592500000000001</v>
      </c>
      <c r="M316" s="29">
        <f t="shared" si="153"/>
        <v>16.25</v>
      </c>
      <c r="N316" s="29">
        <f t="shared" si="187"/>
        <v>18.200000000000003</v>
      </c>
      <c r="O316" s="27">
        <f t="shared" si="194"/>
        <v>40.592500000000001</v>
      </c>
      <c r="P316" s="23" t="s">
        <v>53</v>
      </c>
      <c r="Q316" s="27">
        <f t="shared" si="195"/>
        <v>24.7</v>
      </c>
      <c r="R316" s="29" t="str">
        <f t="shared" si="170"/>
        <v>Medicaid APG</v>
      </c>
      <c r="S316" s="29">
        <f t="shared" si="189"/>
        <v>18.200000000000003</v>
      </c>
      <c r="T316" s="29">
        <f>F316*0.75</f>
        <v>48.75</v>
      </c>
      <c r="U316" s="29">
        <f t="shared" si="180"/>
        <v>18.200000000000003</v>
      </c>
      <c r="V316" s="29">
        <f t="shared" si="181"/>
        <v>18.200000000000003</v>
      </c>
      <c r="W316" s="29">
        <f>F316*0.26</f>
        <v>16.900000000000002</v>
      </c>
      <c r="X316" s="23" t="s">
        <v>53</v>
      </c>
      <c r="Y316" s="33">
        <f t="shared" si="162"/>
        <v>18.200000000000003</v>
      </c>
      <c r="Z316" s="23" t="s">
        <v>398</v>
      </c>
      <c r="AA316" s="29">
        <f t="shared" si="182"/>
        <v>18.200000000000003</v>
      </c>
      <c r="AB316" s="33" t="str">
        <f t="shared" si="172"/>
        <v>Medicaid APG</v>
      </c>
      <c r="AC316" s="33">
        <f t="shared" si="183"/>
        <v>18.200000000000003</v>
      </c>
      <c r="AD316" s="29">
        <f t="shared" ref="AD316:AD352" si="203">F316*0.65</f>
        <v>42.25</v>
      </c>
      <c r="AE316" s="29" t="str">
        <f t="shared" si="202"/>
        <v>Medicaid APG</v>
      </c>
      <c r="AF316" s="27">
        <f t="shared" si="190"/>
        <v>18.200000000000003</v>
      </c>
      <c r="AG316" s="27" t="str">
        <f t="shared" si="199"/>
        <v>Medicaid APG</v>
      </c>
      <c r="AH316" s="34">
        <f t="shared" si="201"/>
        <v>53.444625000000002</v>
      </c>
      <c r="AI316" s="28">
        <f t="shared" si="200"/>
        <v>16.25</v>
      </c>
      <c r="AJ316" s="29">
        <f t="shared" si="191"/>
        <v>65</v>
      </c>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row>
    <row r="317" spans="1:88" ht="15" customHeight="1" thickBot="1" x14ac:dyDescent="0.3">
      <c r="A317" s="106"/>
      <c r="B317" s="25"/>
      <c r="C317" s="43"/>
      <c r="D317" s="53" t="s">
        <v>335</v>
      </c>
      <c r="E317" s="59"/>
      <c r="F317" s="93">
        <v>8200</v>
      </c>
      <c r="G317" s="27">
        <f t="shared" si="192"/>
        <v>6150</v>
      </c>
      <c r="H317" s="12">
        <f t="shared" si="178"/>
        <v>2296</v>
      </c>
      <c r="I317" s="29">
        <f t="shared" si="179"/>
        <v>2296</v>
      </c>
      <c r="J317" s="27">
        <f t="shared" si="193"/>
        <v>5330</v>
      </c>
      <c r="K317" s="29">
        <f t="shared" si="161"/>
        <v>2410.8000000000002</v>
      </c>
      <c r="L317" s="27">
        <f>F317*0.6245</f>
        <v>5120.9000000000005</v>
      </c>
      <c r="M317" s="29">
        <f t="shared" si="153"/>
        <v>2050</v>
      </c>
      <c r="N317" s="29">
        <f t="shared" si="187"/>
        <v>2296</v>
      </c>
      <c r="O317" s="27">
        <f t="shared" si="194"/>
        <v>5120.9000000000005</v>
      </c>
      <c r="P317" s="23" t="s">
        <v>53</v>
      </c>
      <c r="Q317" s="27">
        <f t="shared" si="195"/>
        <v>3116</v>
      </c>
      <c r="R317" s="29" t="str">
        <f t="shared" si="170"/>
        <v>Medicaid APG</v>
      </c>
      <c r="S317" s="29">
        <f t="shared" si="189"/>
        <v>2296</v>
      </c>
      <c r="T317" s="29">
        <f>F317*0.75</f>
        <v>6150</v>
      </c>
      <c r="U317" s="29">
        <f t="shared" si="180"/>
        <v>2296</v>
      </c>
      <c r="V317" s="29">
        <f t="shared" si="181"/>
        <v>2296</v>
      </c>
      <c r="W317" s="29">
        <f>F317*0.26</f>
        <v>2132</v>
      </c>
      <c r="X317" s="23" t="s">
        <v>53</v>
      </c>
      <c r="Y317" s="33">
        <f t="shared" si="162"/>
        <v>2296</v>
      </c>
      <c r="Z317" s="23">
        <v>2024</v>
      </c>
      <c r="AA317" s="29">
        <f t="shared" si="182"/>
        <v>2296</v>
      </c>
      <c r="AB317" s="33" t="str">
        <f t="shared" si="172"/>
        <v>Medicaid APG</v>
      </c>
      <c r="AC317" s="33">
        <f t="shared" si="183"/>
        <v>2296</v>
      </c>
      <c r="AD317" s="29">
        <f t="shared" si="203"/>
        <v>5330</v>
      </c>
      <c r="AE317" s="29" t="str">
        <f t="shared" si="202"/>
        <v>Medicaid APG</v>
      </c>
      <c r="AF317" s="27">
        <f t="shared" si="190"/>
        <v>2296</v>
      </c>
      <c r="AG317" s="27" t="str">
        <f t="shared" si="199"/>
        <v>Medicaid APG</v>
      </c>
      <c r="AH317" s="34">
        <f t="shared" si="201"/>
        <v>6742.2449999999999</v>
      </c>
      <c r="AI317" s="28">
        <f t="shared" si="200"/>
        <v>2024</v>
      </c>
      <c r="AJ317" s="29">
        <f t="shared" si="191"/>
        <v>8200</v>
      </c>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row>
    <row r="318" spans="1:88" ht="15" customHeight="1" x14ac:dyDescent="0.25">
      <c r="A318" s="106"/>
      <c r="B318" s="25">
        <v>43239</v>
      </c>
      <c r="C318" s="43">
        <v>43239</v>
      </c>
      <c r="D318" s="44" t="s">
        <v>318</v>
      </c>
      <c r="E318" s="54" t="s">
        <v>340</v>
      </c>
      <c r="F318" s="93"/>
      <c r="G318" s="27"/>
      <c r="H318" s="12"/>
      <c r="I318" s="29"/>
      <c r="J318" s="27"/>
      <c r="K318" s="29"/>
      <c r="L318" s="27"/>
      <c r="M318" s="29"/>
      <c r="N318" s="29"/>
      <c r="O318" s="27"/>
      <c r="P318" s="23"/>
      <c r="Q318" s="27"/>
      <c r="R318" s="29"/>
      <c r="S318" s="29"/>
      <c r="T318" s="29"/>
      <c r="U318" s="29"/>
      <c r="V318" s="29"/>
      <c r="W318" s="29"/>
      <c r="X318" s="23"/>
      <c r="Y318" s="33"/>
      <c r="Z318" s="29"/>
      <c r="AA318" s="29"/>
      <c r="AB318" s="33"/>
      <c r="AC318" s="33"/>
      <c r="AD318" s="29"/>
      <c r="AE318" s="29"/>
      <c r="AF318" s="27"/>
      <c r="AG318" s="27"/>
      <c r="AH318" s="34"/>
      <c r="AI318" s="28"/>
      <c r="AJ318" s="29"/>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7"/>
      <c r="CF318" s="47"/>
      <c r="CG318" s="47"/>
      <c r="CH318" s="47"/>
      <c r="CI318" s="47"/>
      <c r="CJ318" s="47"/>
    </row>
    <row r="319" spans="1:88" ht="15" customHeight="1" x14ac:dyDescent="0.25">
      <c r="A319" s="106"/>
      <c r="B319" s="25"/>
      <c r="C319" s="43"/>
      <c r="D319" s="56" t="s">
        <v>331</v>
      </c>
      <c r="E319" s="57"/>
      <c r="F319" s="93">
        <v>1227</v>
      </c>
      <c r="G319" s="27">
        <f t="shared" si="192"/>
        <v>920.25</v>
      </c>
      <c r="H319" s="12">
        <f t="shared" si="178"/>
        <v>343.56000000000006</v>
      </c>
      <c r="I319" s="29">
        <f t="shared" si="179"/>
        <v>343.56000000000006</v>
      </c>
      <c r="J319" s="27">
        <f t="shared" si="193"/>
        <v>797.55000000000007</v>
      </c>
      <c r="K319" s="29">
        <f t="shared" si="161"/>
        <v>360.73800000000006</v>
      </c>
      <c r="L319" s="27">
        <f>F319*0.6245</f>
        <v>766.26150000000007</v>
      </c>
      <c r="M319" s="29">
        <f t="shared" si="153"/>
        <v>306.75</v>
      </c>
      <c r="N319" s="29">
        <f t="shared" si="187"/>
        <v>343.56000000000006</v>
      </c>
      <c r="O319" s="27">
        <f t="shared" si="194"/>
        <v>766.26150000000007</v>
      </c>
      <c r="P319" s="23" t="s">
        <v>53</v>
      </c>
      <c r="Q319" s="27">
        <f t="shared" si="195"/>
        <v>466.26</v>
      </c>
      <c r="R319" s="29" t="str">
        <f t="shared" si="170"/>
        <v>Medicaid APG</v>
      </c>
      <c r="S319" s="29">
        <f t="shared" si="189"/>
        <v>343.56000000000006</v>
      </c>
      <c r="T319" s="29">
        <f>F319*0.75</f>
        <v>920.25</v>
      </c>
      <c r="U319" s="29">
        <f t="shared" si="180"/>
        <v>343.56000000000006</v>
      </c>
      <c r="V319" s="29">
        <f t="shared" si="181"/>
        <v>343.56000000000006</v>
      </c>
      <c r="W319" s="29">
        <f>F319*0.26</f>
        <v>319.02000000000004</v>
      </c>
      <c r="X319" s="23" t="s">
        <v>53</v>
      </c>
      <c r="Y319" s="33">
        <f t="shared" si="162"/>
        <v>343.56000000000006</v>
      </c>
      <c r="Z319" s="27">
        <f>F319*0.75</f>
        <v>920.25</v>
      </c>
      <c r="AA319" s="29">
        <f t="shared" si="182"/>
        <v>343.56000000000006</v>
      </c>
      <c r="AB319" s="33" t="str">
        <f t="shared" si="172"/>
        <v>Medicaid APG</v>
      </c>
      <c r="AC319" s="33">
        <f t="shared" si="183"/>
        <v>343.56000000000006</v>
      </c>
      <c r="AD319" s="29">
        <f t="shared" si="203"/>
        <v>797.55000000000007</v>
      </c>
      <c r="AE319" s="29" t="str">
        <f t="shared" si="202"/>
        <v>Medicaid APG</v>
      </c>
      <c r="AF319" s="27">
        <f t="shared" si="190"/>
        <v>343.56000000000006</v>
      </c>
      <c r="AG319" s="27" t="str">
        <f t="shared" si="199"/>
        <v>Medicaid APG</v>
      </c>
      <c r="AH319" s="34">
        <f t="shared" si="201"/>
        <v>1008.870075</v>
      </c>
      <c r="AI319" s="28">
        <f t="shared" si="200"/>
        <v>306.75</v>
      </c>
      <c r="AJ319" s="29">
        <f t="shared" si="191"/>
        <v>1227</v>
      </c>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row>
    <row r="320" spans="1:88" ht="15" customHeight="1" x14ac:dyDescent="0.25">
      <c r="A320" s="106"/>
      <c r="B320" s="25"/>
      <c r="C320" s="43"/>
      <c r="D320" s="52" t="s">
        <v>332</v>
      </c>
      <c r="E320" s="57" t="s">
        <v>333</v>
      </c>
      <c r="F320" s="93" t="s">
        <v>44</v>
      </c>
      <c r="G320" s="75" t="s">
        <v>44</v>
      </c>
      <c r="H320" s="12" t="str">
        <f t="shared" si="178"/>
        <v>N/A</v>
      </c>
      <c r="I320" s="29" t="str">
        <f t="shared" si="179"/>
        <v>N/A</v>
      </c>
      <c r="J320" s="75" t="s">
        <v>44</v>
      </c>
      <c r="K320" s="23" t="s">
        <v>44</v>
      </c>
      <c r="L320" s="78" t="s">
        <v>44</v>
      </c>
      <c r="M320" s="23" t="s">
        <v>44</v>
      </c>
      <c r="N320" s="29" t="str">
        <f t="shared" si="187"/>
        <v>N/A</v>
      </c>
      <c r="O320" s="78" t="s">
        <v>44</v>
      </c>
      <c r="P320" s="23" t="s">
        <v>53</v>
      </c>
      <c r="Q320" s="78" t="s">
        <v>44</v>
      </c>
      <c r="R320" s="29" t="str">
        <f t="shared" si="170"/>
        <v>Medicaid APG</v>
      </c>
      <c r="S320" s="29" t="str">
        <f t="shared" si="189"/>
        <v>N/A</v>
      </c>
      <c r="T320" s="23" t="s">
        <v>44</v>
      </c>
      <c r="U320" s="29" t="str">
        <f t="shared" si="180"/>
        <v>N/A</v>
      </c>
      <c r="V320" s="29" t="str">
        <f t="shared" si="181"/>
        <v>N/A</v>
      </c>
      <c r="W320" s="23" t="s">
        <v>44</v>
      </c>
      <c r="X320" s="23" t="s">
        <v>53</v>
      </c>
      <c r="Y320" s="33" t="s">
        <v>44</v>
      </c>
      <c r="Z320" s="23" t="s">
        <v>44</v>
      </c>
      <c r="AA320" s="29" t="str">
        <f t="shared" si="182"/>
        <v>N/A</v>
      </c>
      <c r="AB320" s="33" t="str">
        <f t="shared" si="172"/>
        <v>Medicaid APG</v>
      </c>
      <c r="AC320" s="33" t="str">
        <f t="shared" si="183"/>
        <v>N/A</v>
      </c>
      <c r="AD320" s="23" t="s">
        <v>44</v>
      </c>
      <c r="AE320" s="29" t="str">
        <f t="shared" si="202"/>
        <v>Medicaid APG</v>
      </c>
      <c r="AF320" s="27" t="str">
        <f t="shared" si="190"/>
        <v>N/A</v>
      </c>
      <c r="AG320" s="27" t="str">
        <f t="shared" si="199"/>
        <v>Medicaid APG</v>
      </c>
      <c r="AH320" s="23" t="s">
        <v>44</v>
      </c>
      <c r="AI320" s="82" t="s">
        <v>44</v>
      </c>
      <c r="AJ320" s="23" t="s">
        <v>44</v>
      </c>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c r="BY320" s="47"/>
      <c r="BZ320" s="47"/>
      <c r="CA320" s="47"/>
      <c r="CB320" s="47"/>
      <c r="CC320" s="47"/>
      <c r="CD320" s="47"/>
      <c r="CE320" s="47"/>
      <c r="CF320" s="47"/>
      <c r="CG320" s="47"/>
      <c r="CH320" s="47"/>
      <c r="CI320" s="47"/>
      <c r="CJ320" s="47"/>
    </row>
    <row r="321" spans="1:88" ht="15" customHeight="1" x14ac:dyDescent="0.25">
      <c r="A321" s="106"/>
      <c r="B321" s="25"/>
      <c r="C321" s="43"/>
      <c r="D321" s="56" t="s">
        <v>338</v>
      </c>
      <c r="E321" s="64" t="s">
        <v>402</v>
      </c>
      <c r="F321" s="93">
        <v>604</v>
      </c>
      <c r="G321" s="27">
        <f t="shared" si="192"/>
        <v>453</v>
      </c>
      <c r="H321" s="12">
        <f t="shared" si="178"/>
        <v>169.12</v>
      </c>
      <c r="I321" s="29">
        <f t="shared" si="179"/>
        <v>169.12</v>
      </c>
      <c r="J321" s="27">
        <f t="shared" si="193"/>
        <v>392.6</v>
      </c>
      <c r="K321" s="29">
        <f t="shared" si="161"/>
        <v>177.57600000000002</v>
      </c>
      <c r="L321" s="27">
        <f>F321*0.6245</f>
        <v>377.19800000000004</v>
      </c>
      <c r="M321" s="29">
        <f t="shared" si="153"/>
        <v>151</v>
      </c>
      <c r="N321" s="29">
        <f t="shared" si="187"/>
        <v>169.12</v>
      </c>
      <c r="O321" s="27">
        <f t="shared" si="194"/>
        <v>377.19800000000004</v>
      </c>
      <c r="P321" s="23" t="s">
        <v>53</v>
      </c>
      <c r="Q321" s="27">
        <f t="shared" si="195"/>
        <v>229.52</v>
      </c>
      <c r="R321" s="29" t="str">
        <f t="shared" si="170"/>
        <v>Medicaid APG</v>
      </c>
      <c r="S321" s="29">
        <f t="shared" si="189"/>
        <v>169.12</v>
      </c>
      <c r="T321" s="29">
        <f>F321*0.75</f>
        <v>453</v>
      </c>
      <c r="U321" s="29">
        <f t="shared" si="180"/>
        <v>169.12</v>
      </c>
      <c r="V321" s="29">
        <f t="shared" si="181"/>
        <v>169.12</v>
      </c>
      <c r="W321" s="29">
        <f>F321*0.26</f>
        <v>157.04</v>
      </c>
      <c r="X321" s="23" t="s">
        <v>53</v>
      </c>
      <c r="Y321" s="33">
        <f t="shared" si="162"/>
        <v>169.12</v>
      </c>
      <c r="Z321" s="23" t="s">
        <v>398</v>
      </c>
      <c r="AA321" s="29">
        <f t="shared" si="182"/>
        <v>169.12</v>
      </c>
      <c r="AB321" s="33" t="str">
        <f t="shared" si="172"/>
        <v>Medicaid APG</v>
      </c>
      <c r="AC321" s="33">
        <f t="shared" si="183"/>
        <v>169.12</v>
      </c>
      <c r="AD321" s="29">
        <f t="shared" si="203"/>
        <v>392.6</v>
      </c>
      <c r="AE321" s="29" t="str">
        <f t="shared" si="202"/>
        <v>Medicaid APG</v>
      </c>
      <c r="AF321" s="27">
        <f t="shared" si="190"/>
        <v>169.12</v>
      </c>
      <c r="AG321" s="27" t="str">
        <f t="shared" si="199"/>
        <v>Medicaid APG</v>
      </c>
      <c r="AH321" s="34">
        <f t="shared" si="201"/>
        <v>496.62389999999999</v>
      </c>
      <c r="AI321" s="28">
        <f t="shared" si="200"/>
        <v>151</v>
      </c>
      <c r="AJ321" s="29">
        <f t="shared" si="191"/>
        <v>604</v>
      </c>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c r="CE321" s="47"/>
      <c r="CF321" s="47"/>
      <c r="CG321" s="47"/>
      <c r="CH321" s="47"/>
      <c r="CI321" s="47"/>
      <c r="CJ321" s="47"/>
    </row>
    <row r="322" spans="1:88" ht="15" customHeight="1" x14ac:dyDescent="0.25">
      <c r="A322" s="106"/>
      <c r="B322" s="25"/>
      <c r="C322" s="43"/>
      <c r="D322" s="52" t="s">
        <v>334</v>
      </c>
      <c r="E322" s="58"/>
      <c r="F322" s="93">
        <v>110</v>
      </c>
      <c r="G322" s="27">
        <f t="shared" si="192"/>
        <v>82.5</v>
      </c>
      <c r="H322" s="12">
        <f t="shared" si="178"/>
        <v>30.800000000000004</v>
      </c>
      <c r="I322" s="29">
        <f t="shared" si="179"/>
        <v>30.800000000000004</v>
      </c>
      <c r="J322" s="27">
        <f t="shared" si="193"/>
        <v>71.5</v>
      </c>
      <c r="K322" s="29">
        <f t="shared" si="161"/>
        <v>32.340000000000003</v>
      </c>
      <c r="L322" s="27">
        <f>F322*0.6245</f>
        <v>68.695000000000007</v>
      </c>
      <c r="M322" s="29">
        <f t="shared" si="153"/>
        <v>27.5</v>
      </c>
      <c r="N322" s="29">
        <f t="shared" si="187"/>
        <v>30.800000000000004</v>
      </c>
      <c r="O322" s="27">
        <f t="shared" si="194"/>
        <v>68.695000000000007</v>
      </c>
      <c r="P322" s="23" t="s">
        <v>53</v>
      </c>
      <c r="Q322" s="27">
        <f t="shared" si="195"/>
        <v>41.8</v>
      </c>
      <c r="R322" s="29" t="str">
        <f t="shared" si="170"/>
        <v>Medicaid APG</v>
      </c>
      <c r="S322" s="29">
        <f t="shared" si="189"/>
        <v>30.800000000000004</v>
      </c>
      <c r="T322" s="29">
        <f>F322*0.75</f>
        <v>82.5</v>
      </c>
      <c r="U322" s="29">
        <f t="shared" si="180"/>
        <v>30.800000000000004</v>
      </c>
      <c r="V322" s="29">
        <f t="shared" si="181"/>
        <v>30.800000000000004</v>
      </c>
      <c r="W322" s="29">
        <f t="shared" ref="W322:W325" si="204">F322*0.26</f>
        <v>28.6</v>
      </c>
      <c r="X322" s="23" t="s">
        <v>53</v>
      </c>
      <c r="Y322" s="33">
        <f t="shared" si="162"/>
        <v>30.800000000000004</v>
      </c>
      <c r="Z322" s="23" t="s">
        <v>398</v>
      </c>
      <c r="AA322" s="29">
        <f t="shared" si="182"/>
        <v>30.800000000000004</v>
      </c>
      <c r="AB322" s="33" t="str">
        <f t="shared" si="172"/>
        <v>Medicaid APG</v>
      </c>
      <c r="AC322" s="33">
        <f t="shared" si="183"/>
        <v>30.800000000000004</v>
      </c>
      <c r="AD322" s="29">
        <f t="shared" si="203"/>
        <v>71.5</v>
      </c>
      <c r="AE322" s="29" t="str">
        <f t="shared" si="202"/>
        <v>Medicaid APG</v>
      </c>
      <c r="AF322" s="27">
        <f t="shared" si="190"/>
        <v>30.800000000000004</v>
      </c>
      <c r="AG322" s="27" t="str">
        <f t="shared" si="199"/>
        <v>Medicaid APG</v>
      </c>
      <c r="AH322" s="34">
        <f t="shared" si="201"/>
        <v>90.444749999999999</v>
      </c>
      <c r="AI322" s="28">
        <f t="shared" si="200"/>
        <v>27.5</v>
      </c>
      <c r="AJ322" s="29">
        <f t="shared" si="191"/>
        <v>110</v>
      </c>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row>
    <row r="323" spans="1:88" ht="15" customHeight="1" thickBot="1" x14ac:dyDescent="0.3">
      <c r="A323" s="106"/>
      <c r="B323" s="25"/>
      <c r="C323" s="43"/>
      <c r="D323" s="53" t="s">
        <v>335</v>
      </c>
      <c r="E323" s="59"/>
      <c r="F323" s="93">
        <v>7950</v>
      </c>
      <c r="G323" s="27">
        <f t="shared" si="192"/>
        <v>5962.5</v>
      </c>
      <c r="H323" s="12">
        <f t="shared" si="178"/>
        <v>2226</v>
      </c>
      <c r="I323" s="29">
        <f t="shared" si="179"/>
        <v>2226</v>
      </c>
      <c r="J323" s="27">
        <f t="shared" si="193"/>
        <v>5167.5</v>
      </c>
      <c r="K323" s="29">
        <f t="shared" si="161"/>
        <v>2337.3000000000002</v>
      </c>
      <c r="L323" s="27">
        <f>F323*0.6245</f>
        <v>4964.7750000000005</v>
      </c>
      <c r="M323" s="29">
        <f t="shared" si="153"/>
        <v>1987.5</v>
      </c>
      <c r="N323" s="29">
        <f t="shared" si="187"/>
        <v>2226</v>
      </c>
      <c r="O323" s="27">
        <f t="shared" si="194"/>
        <v>4964.7750000000005</v>
      </c>
      <c r="P323" s="23" t="s">
        <v>53</v>
      </c>
      <c r="Q323" s="27">
        <f t="shared" si="195"/>
        <v>3021</v>
      </c>
      <c r="R323" s="29" t="str">
        <f t="shared" si="170"/>
        <v>Medicaid APG</v>
      </c>
      <c r="S323" s="29">
        <f t="shared" si="189"/>
        <v>2226</v>
      </c>
      <c r="T323" s="29">
        <f>F323*0.75</f>
        <v>5962.5</v>
      </c>
      <c r="U323" s="29">
        <f t="shared" si="180"/>
        <v>2226</v>
      </c>
      <c r="V323" s="29">
        <f t="shared" si="181"/>
        <v>2226</v>
      </c>
      <c r="W323" s="29">
        <f t="shared" si="204"/>
        <v>2067</v>
      </c>
      <c r="X323" s="23" t="s">
        <v>53</v>
      </c>
      <c r="Y323" s="33">
        <f t="shared" si="162"/>
        <v>2226</v>
      </c>
      <c r="Z323" s="78">
        <v>2024</v>
      </c>
      <c r="AA323" s="29">
        <f t="shared" si="182"/>
        <v>2226</v>
      </c>
      <c r="AB323" s="33" t="str">
        <f t="shared" si="172"/>
        <v>Medicaid APG</v>
      </c>
      <c r="AC323" s="33">
        <f t="shared" si="183"/>
        <v>2226</v>
      </c>
      <c r="AD323" s="29">
        <f t="shared" si="203"/>
        <v>5167.5</v>
      </c>
      <c r="AE323" s="29" t="str">
        <f t="shared" si="202"/>
        <v>Medicaid APG</v>
      </c>
      <c r="AF323" s="27">
        <f t="shared" si="190"/>
        <v>2226</v>
      </c>
      <c r="AG323" s="27" t="str">
        <f t="shared" si="199"/>
        <v>Medicaid APG</v>
      </c>
      <c r="AH323" s="34">
        <f t="shared" si="201"/>
        <v>6536.6887500000003</v>
      </c>
      <c r="AI323" s="28">
        <f t="shared" si="200"/>
        <v>1987.5</v>
      </c>
      <c r="AJ323" s="29">
        <f t="shared" si="191"/>
        <v>7950</v>
      </c>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row>
    <row r="324" spans="1:88" ht="15" customHeight="1" x14ac:dyDescent="0.25">
      <c r="A324" s="106"/>
      <c r="B324" s="25">
        <v>45378</v>
      </c>
      <c r="C324" s="43">
        <v>45378</v>
      </c>
      <c r="D324" s="44" t="s">
        <v>318</v>
      </c>
      <c r="E324" s="54" t="s">
        <v>341</v>
      </c>
      <c r="F324" s="93"/>
      <c r="G324" s="27"/>
      <c r="H324" s="12"/>
      <c r="I324" s="29"/>
      <c r="J324" s="27"/>
      <c r="K324" s="29"/>
      <c r="L324" s="27"/>
      <c r="M324" s="29"/>
      <c r="N324" s="29"/>
      <c r="O324" s="27"/>
      <c r="P324" s="23"/>
      <c r="Q324" s="27"/>
      <c r="R324" s="29"/>
      <c r="S324" s="29"/>
      <c r="T324" s="29"/>
      <c r="U324" s="29"/>
      <c r="V324" s="29"/>
      <c r="W324" s="29"/>
      <c r="X324" s="23"/>
      <c r="Y324" s="33"/>
      <c r="Z324" s="29"/>
      <c r="AA324" s="29"/>
      <c r="AB324" s="33"/>
      <c r="AC324" s="33"/>
      <c r="AD324" s="29"/>
      <c r="AE324" s="29"/>
      <c r="AF324" s="27"/>
      <c r="AG324" s="27"/>
      <c r="AH324" s="34"/>
      <c r="AI324" s="28"/>
      <c r="AJ324" s="29"/>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row>
    <row r="325" spans="1:88" ht="15" customHeight="1" x14ac:dyDescent="0.25">
      <c r="A325" s="106"/>
      <c r="B325" s="25"/>
      <c r="C325" s="43"/>
      <c r="D325" s="56" t="s">
        <v>331</v>
      </c>
      <c r="E325" s="57"/>
      <c r="F325" s="93">
        <v>1587</v>
      </c>
      <c r="G325" s="27">
        <f t="shared" si="192"/>
        <v>1190.25</v>
      </c>
      <c r="H325" s="12">
        <f t="shared" si="178"/>
        <v>444.36000000000007</v>
      </c>
      <c r="I325" s="29">
        <f t="shared" si="179"/>
        <v>444.36000000000007</v>
      </c>
      <c r="J325" s="27">
        <f t="shared" si="193"/>
        <v>1031.55</v>
      </c>
      <c r="K325" s="29">
        <f t="shared" si="161"/>
        <v>466.57800000000009</v>
      </c>
      <c r="L325" s="27">
        <f>F325*0.6245</f>
        <v>991.08150000000012</v>
      </c>
      <c r="M325" s="29">
        <f t="shared" si="153"/>
        <v>396.75</v>
      </c>
      <c r="N325" s="29">
        <f t="shared" si="187"/>
        <v>444.36000000000007</v>
      </c>
      <c r="O325" s="27">
        <f t="shared" si="194"/>
        <v>991.08150000000012</v>
      </c>
      <c r="P325" s="23" t="s">
        <v>53</v>
      </c>
      <c r="Q325" s="27">
        <f t="shared" si="195"/>
        <v>603.06000000000006</v>
      </c>
      <c r="R325" s="29" t="str">
        <f t="shared" si="170"/>
        <v>Medicaid APG</v>
      </c>
      <c r="S325" s="29">
        <f t="shared" si="189"/>
        <v>444.36000000000007</v>
      </c>
      <c r="T325" s="29">
        <f>F325*0.75</f>
        <v>1190.25</v>
      </c>
      <c r="U325" s="29">
        <f t="shared" si="180"/>
        <v>444.36000000000007</v>
      </c>
      <c r="V325" s="29">
        <f t="shared" si="181"/>
        <v>444.36000000000007</v>
      </c>
      <c r="W325" s="29">
        <f t="shared" si="204"/>
        <v>412.62</v>
      </c>
      <c r="X325" s="23" t="s">
        <v>53</v>
      </c>
      <c r="Y325" s="33">
        <f t="shared" si="162"/>
        <v>444.36000000000007</v>
      </c>
      <c r="Z325" s="29">
        <f>F325*0.75</f>
        <v>1190.25</v>
      </c>
      <c r="AA325" s="29">
        <f t="shared" si="182"/>
        <v>444.36000000000007</v>
      </c>
      <c r="AB325" s="33" t="str">
        <f t="shared" si="172"/>
        <v>Medicaid APG</v>
      </c>
      <c r="AC325" s="33">
        <f t="shared" si="183"/>
        <v>444.36000000000007</v>
      </c>
      <c r="AD325" s="29">
        <f t="shared" si="203"/>
        <v>1031.55</v>
      </c>
      <c r="AE325" s="29" t="str">
        <f t="shared" si="202"/>
        <v>Medicaid APG</v>
      </c>
      <c r="AF325" s="27">
        <f t="shared" si="190"/>
        <v>444.36000000000007</v>
      </c>
      <c r="AG325" s="27" t="str">
        <f t="shared" si="199"/>
        <v>Medicaid APG</v>
      </c>
      <c r="AH325" s="34">
        <f t="shared" si="201"/>
        <v>1304.871075</v>
      </c>
      <c r="AI325" s="28">
        <f t="shared" si="200"/>
        <v>396.75</v>
      </c>
      <c r="AJ325" s="29">
        <f t="shared" si="191"/>
        <v>1587</v>
      </c>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row>
    <row r="326" spans="1:88" ht="15" customHeight="1" x14ac:dyDescent="0.25">
      <c r="A326" s="106"/>
      <c r="B326" s="25"/>
      <c r="C326" s="43"/>
      <c r="D326" s="52" t="s">
        <v>332</v>
      </c>
      <c r="E326" s="57" t="s">
        <v>333</v>
      </c>
      <c r="F326" s="93" t="s">
        <v>44</v>
      </c>
      <c r="G326" s="75" t="s">
        <v>44</v>
      </c>
      <c r="H326" s="12" t="str">
        <f t="shared" si="178"/>
        <v>N/A</v>
      </c>
      <c r="I326" s="29" t="str">
        <f t="shared" si="179"/>
        <v>N/A</v>
      </c>
      <c r="J326" s="75" t="s">
        <v>44</v>
      </c>
      <c r="K326" s="23" t="s">
        <v>44</v>
      </c>
      <c r="L326" s="78" t="s">
        <v>44</v>
      </c>
      <c r="M326" s="23" t="s">
        <v>44</v>
      </c>
      <c r="N326" s="29" t="str">
        <f t="shared" si="187"/>
        <v>N/A</v>
      </c>
      <c r="O326" s="78" t="s">
        <v>44</v>
      </c>
      <c r="P326" s="23" t="s">
        <v>53</v>
      </c>
      <c r="Q326" s="78" t="s">
        <v>44</v>
      </c>
      <c r="R326" s="29" t="str">
        <f t="shared" si="170"/>
        <v>Medicaid APG</v>
      </c>
      <c r="S326" s="29" t="str">
        <f t="shared" si="189"/>
        <v>N/A</v>
      </c>
      <c r="T326" s="23" t="s">
        <v>44</v>
      </c>
      <c r="U326" s="29" t="str">
        <f t="shared" si="180"/>
        <v>N/A</v>
      </c>
      <c r="V326" s="29" t="str">
        <f t="shared" si="181"/>
        <v>N/A</v>
      </c>
      <c r="W326" s="23" t="s">
        <v>44</v>
      </c>
      <c r="X326" s="23" t="s">
        <v>53</v>
      </c>
      <c r="Y326" s="33" t="s">
        <v>44</v>
      </c>
      <c r="Z326" s="23" t="s">
        <v>44</v>
      </c>
      <c r="AA326" s="29" t="str">
        <f t="shared" si="182"/>
        <v>N/A</v>
      </c>
      <c r="AB326" s="33" t="str">
        <f t="shared" si="172"/>
        <v>Medicaid APG</v>
      </c>
      <c r="AC326" s="33" t="str">
        <f t="shared" si="183"/>
        <v>N/A</v>
      </c>
      <c r="AD326" s="29"/>
      <c r="AE326" s="29" t="str">
        <f t="shared" si="202"/>
        <v>Medicaid APG</v>
      </c>
      <c r="AF326" s="27" t="str">
        <f t="shared" si="190"/>
        <v>N/A</v>
      </c>
      <c r="AG326" s="27" t="str">
        <f t="shared" si="199"/>
        <v>Medicaid APG</v>
      </c>
      <c r="AH326" s="23" t="s">
        <v>44</v>
      </c>
      <c r="AI326" s="82" t="s">
        <v>44</v>
      </c>
      <c r="AJ326" s="23" t="s">
        <v>44</v>
      </c>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row>
    <row r="327" spans="1:88" ht="15" customHeight="1" x14ac:dyDescent="0.25">
      <c r="A327" s="106"/>
      <c r="B327" s="25"/>
      <c r="C327" s="43"/>
      <c r="D327" s="52" t="s">
        <v>334</v>
      </c>
      <c r="E327" s="58"/>
      <c r="F327" s="93">
        <v>123.47</v>
      </c>
      <c r="G327" s="27">
        <f t="shared" si="192"/>
        <v>92.602499999999992</v>
      </c>
      <c r="H327" s="12">
        <f t="shared" si="178"/>
        <v>34.571600000000004</v>
      </c>
      <c r="I327" s="29">
        <f t="shared" si="179"/>
        <v>34.571600000000004</v>
      </c>
      <c r="J327" s="27">
        <f t="shared" si="193"/>
        <v>80.255499999999998</v>
      </c>
      <c r="K327" s="29">
        <f t="shared" si="161"/>
        <v>36.300180000000005</v>
      </c>
      <c r="L327" s="27">
        <f>F327*0.6245</f>
        <v>77.107015000000004</v>
      </c>
      <c r="M327" s="29">
        <f t="shared" ref="M327:M352" si="205">F327*0.25</f>
        <v>30.8675</v>
      </c>
      <c r="N327" s="29">
        <f t="shared" si="187"/>
        <v>34.571600000000004</v>
      </c>
      <c r="O327" s="27">
        <f t="shared" si="194"/>
        <v>77.107015000000004</v>
      </c>
      <c r="P327" s="23" t="s">
        <v>53</v>
      </c>
      <c r="Q327" s="27">
        <f t="shared" si="195"/>
        <v>46.918599999999998</v>
      </c>
      <c r="R327" s="29" t="str">
        <f t="shared" si="170"/>
        <v>Medicaid APG</v>
      </c>
      <c r="S327" s="29">
        <f t="shared" si="189"/>
        <v>34.571600000000004</v>
      </c>
      <c r="T327" s="29">
        <f>F327*0.75</f>
        <v>92.602499999999992</v>
      </c>
      <c r="U327" s="29">
        <f t="shared" si="180"/>
        <v>34.571600000000004</v>
      </c>
      <c r="V327" s="29">
        <f t="shared" si="181"/>
        <v>34.571600000000004</v>
      </c>
      <c r="W327" s="29">
        <f>F327*0.26</f>
        <v>32.102200000000003</v>
      </c>
      <c r="X327" s="23" t="s">
        <v>53</v>
      </c>
      <c r="Y327" s="33">
        <f t="shared" si="162"/>
        <v>34.571600000000004</v>
      </c>
      <c r="Z327" s="23" t="s">
        <v>398</v>
      </c>
      <c r="AA327" s="29">
        <f t="shared" si="182"/>
        <v>34.571600000000004</v>
      </c>
      <c r="AB327" s="33" t="str">
        <f t="shared" si="172"/>
        <v>Medicaid APG</v>
      </c>
      <c r="AC327" s="33">
        <f t="shared" si="183"/>
        <v>34.571600000000004</v>
      </c>
      <c r="AD327" s="29">
        <f t="shared" si="203"/>
        <v>80.255499999999998</v>
      </c>
      <c r="AE327" s="29" t="str">
        <f t="shared" si="202"/>
        <v>Medicaid APG</v>
      </c>
      <c r="AF327" s="27">
        <f t="shared" si="190"/>
        <v>34.571600000000004</v>
      </c>
      <c r="AG327" s="27" t="str">
        <f t="shared" si="199"/>
        <v>Medicaid APG</v>
      </c>
      <c r="AH327" s="34">
        <f t="shared" si="201"/>
        <v>101.52012074999999</v>
      </c>
      <c r="AI327" s="28">
        <f t="shared" si="200"/>
        <v>30.8675</v>
      </c>
      <c r="AJ327" s="29">
        <f t="shared" si="191"/>
        <v>123.47</v>
      </c>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row>
    <row r="328" spans="1:88" ht="15" customHeight="1" thickBot="1" x14ac:dyDescent="0.3">
      <c r="A328" s="106"/>
      <c r="B328" s="25"/>
      <c r="C328" s="43"/>
      <c r="D328" s="53" t="s">
        <v>335</v>
      </c>
      <c r="E328" s="59"/>
      <c r="F328" s="93">
        <v>8100</v>
      </c>
      <c r="G328" s="27">
        <f t="shared" si="192"/>
        <v>6075</v>
      </c>
      <c r="H328" s="12">
        <f t="shared" si="178"/>
        <v>2268</v>
      </c>
      <c r="I328" s="29">
        <f t="shared" si="179"/>
        <v>2268</v>
      </c>
      <c r="J328" s="27">
        <f t="shared" si="193"/>
        <v>5265</v>
      </c>
      <c r="K328" s="29">
        <f t="shared" si="161"/>
        <v>2381.4</v>
      </c>
      <c r="L328" s="27">
        <f>F328*0.6245</f>
        <v>5058.4500000000007</v>
      </c>
      <c r="M328" s="29">
        <f t="shared" si="205"/>
        <v>2025</v>
      </c>
      <c r="N328" s="29">
        <f t="shared" si="187"/>
        <v>2268</v>
      </c>
      <c r="O328" s="27">
        <f t="shared" si="194"/>
        <v>5058.4500000000007</v>
      </c>
      <c r="P328" s="23" t="s">
        <v>53</v>
      </c>
      <c r="Q328" s="27">
        <f t="shared" si="195"/>
        <v>3078</v>
      </c>
      <c r="R328" s="29" t="str">
        <f t="shared" si="170"/>
        <v>Medicaid APG</v>
      </c>
      <c r="S328" s="29">
        <f t="shared" si="189"/>
        <v>2268</v>
      </c>
      <c r="T328" s="29">
        <f>F328*0.75</f>
        <v>6075</v>
      </c>
      <c r="U328" s="29">
        <f t="shared" si="180"/>
        <v>2268</v>
      </c>
      <c r="V328" s="29">
        <f t="shared" si="181"/>
        <v>2268</v>
      </c>
      <c r="W328" s="29">
        <f>F328*0.26</f>
        <v>2106</v>
      </c>
      <c r="X328" s="23" t="s">
        <v>53</v>
      </c>
      <c r="Y328" s="33">
        <f t="shared" si="162"/>
        <v>2268</v>
      </c>
      <c r="Z328" s="23">
        <v>2024</v>
      </c>
      <c r="AA328" s="29">
        <f t="shared" si="182"/>
        <v>2268</v>
      </c>
      <c r="AB328" s="33" t="str">
        <f t="shared" si="172"/>
        <v>Medicaid APG</v>
      </c>
      <c r="AC328" s="33">
        <f t="shared" si="183"/>
        <v>2268</v>
      </c>
      <c r="AD328" s="29">
        <f t="shared" si="203"/>
        <v>5265</v>
      </c>
      <c r="AE328" s="29" t="str">
        <f t="shared" si="202"/>
        <v>Medicaid APG</v>
      </c>
      <c r="AF328" s="27">
        <f t="shared" si="190"/>
        <v>2268</v>
      </c>
      <c r="AG328" s="27" t="str">
        <f t="shared" si="199"/>
        <v>Medicaid APG</v>
      </c>
      <c r="AH328" s="34">
        <f t="shared" si="201"/>
        <v>6660.0225</v>
      </c>
      <c r="AI328" s="28">
        <f t="shared" si="200"/>
        <v>2024</v>
      </c>
      <c r="AJ328" s="29">
        <f t="shared" si="191"/>
        <v>8100</v>
      </c>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row>
    <row r="329" spans="1:88" ht="15" customHeight="1" x14ac:dyDescent="0.25">
      <c r="A329" s="106"/>
      <c r="B329" s="25">
        <v>45380</v>
      </c>
      <c r="C329" s="43">
        <v>45380</v>
      </c>
      <c r="D329" s="44" t="s">
        <v>318</v>
      </c>
      <c r="E329" s="54" t="s">
        <v>342</v>
      </c>
      <c r="F329" s="93"/>
      <c r="G329" s="27"/>
      <c r="H329" s="12"/>
      <c r="I329" s="29"/>
      <c r="J329" s="27"/>
      <c r="K329" s="29"/>
      <c r="L329" s="27"/>
      <c r="M329" s="29"/>
      <c r="N329" s="29"/>
      <c r="O329" s="27"/>
      <c r="P329" s="23"/>
      <c r="Q329" s="27"/>
      <c r="R329" s="29"/>
      <c r="S329" s="29"/>
      <c r="T329" s="29"/>
      <c r="U329" s="29"/>
      <c r="V329" s="29"/>
      <c r="W329" s="29"/>
      <c r="X329" s="23"/>
      <c r="Y329" s="33"/>
      <c r="Z329" s="29"/>
      <c r="AA329" s="29"/>
      <c r="AB329" s="33"/>
      <c r="AC329" s="33"/>
      <c r="AD329" s="29"/>
      <c r="AE329" s="29"/>
      <c r="AF329" s="27"/>
      <c r="AG329" s="27"/>
      <c r="AH329" s="34"/>
      <c r="AI329" s="28"/>
      <c r="AJ329" s="29"/>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row>
    <row r="330" spans="1:88" ht="15" customHeight="1" x14ac:dyDescent="0.25">
      <c r="A330" s="106"/>
      <c r="B330" s="25"/>
      <c r="C330" s="43"/>
      <c r="D330" s="56" t="s">
        <v>331</v>
      </c>
      <c r="E330" s="57"/>
      <c r="F330" s="93">
        <v>1750</v>
      </c>
      <c r="G330" s="27">
        <f t="shared" si="192"/>
        <v>1312.5</v>
      </c>
      <c r="H330" s="12">
        <f t="shared" si="178"/>
        <v>490.00000000000006</v>
      </c>
      <c r="I330" s="29">
        <f t="shared" si="179"/>
        <v>490.00000000000006</v>
      </c>
      <c r="J330" s="27">
        <f t="shared" si="193"/>
        <v>1137.5</v>
      </c>
      <c r="K330" s="29">
        <f t="shared" ref="K330:K352" si="206">(F330*0.28)*1.05</f>
        <v>514.50000000000011</v>
      </c>
      <c r="L330" s="27">
        <f>F330*0.6245</f>
        <v>1092.875</v>
      </c>
      <c r="M330" s="29">
        <f t="shared" si="205"/>
        <v>437.5</v>
      </c>
      <c r="N330" s="29">
        <f t="shared" si="187"/>
        <v>490.00000000000006</v>
      </c>
      <c r="O330" s="27">
        <f t="shared" si="194"/>
        <v>1092.875</v>
      </c>
      <c r="P330" s="23" t="s">
        <v>53</v>
      </c>
      <c r="Q330" s="27">
        <f t="shared" si="195"/>
        <v>665</v>
      </c>
      <c r="R330" s="29" t="str">
        <f t="shared" si="170"/>
        <v>Medicaid APG</v>
      </c>
      <c r="S330" s="29">
        <f t="shared" si="189"/>
        <v>490.00000000000006</v>
      </c>
      <c r="T330" s="29">
        <f>F330*0.75</f>
        <v>1312.5</v>
      </c>
      <c r="U330" s="29">
        <f t="shared" si="180"/>
        <v>490.00000000000006</v>
      </c>
      <c r="V330" s="29">
        <f t="shared" si="181"/>
        <v>490.00000000000006</v>
      </c>
      <c r="W330" s="29">
        <f>F330*0.26</f>
        <v>455</v>
      </c>
      <c r="X330" s="23" t="s">
        <v>53</v>
      </c>
      <c r="Y330" s="33">
        <f t="shared" ref="Y330:Y352" si="207">F330*0.28</f>
        <v>490.00000000000006</v>
      </c>
      <c r="Z330" s="29">
        <f>F330*0.75</f>
        <v>1312.5</v>
      </c>
      <c r="AA330" s="29">
        <f t="shared" si="182"/>
        <v>490.00000000000006</v>
      </c>
      <c r="AB330" s="33" t="str">
        <f t="shared" si="172"/>
        <v>Medicaid APG</v>
      </c>
      <c r="AC330" s="33">
        <f t="shared" si="183"/>
        <v>490.00000000000006</v>
      </c>
      <c r="AD330" s="29">
        <f t="shared" si="203"/>
        <v>1137.5</v>
      </c>
      <c r="AE330" s="29" t="str">
        <f t="shared" si="202"/>
        <v>Medicaid APG</v>
      </c>
      <c r="AF330" s="27">
        <f t="shared" si="190"/>
        <v>490.00000000000006</v>
      </c>
      <c r="AG330" s="27" t="str">
        <f t="shared" si="199"/>
        <v>Medicaid APG</v>
      </c>
      <c r="AH330" s="34">
        <f t="shared" si="201"/>
        <v>1438.89375</v>
      </c>
      <c r="AI330" s="28">
        <f t="shared" si="200"/>
        <v>437.5</v>
      </c>
      <c r="AJ330" s="29">
        <f t="shared" si="191"/>
        <v>1750</v>
      </c>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row>
    <row r="331" spans="1:88" ht="15" customHeight="1" x14ac:dyDescent="0.25">
      <c r="A331" s="106"/>
      <c r="B331" s="25"/>
      <c r="C331" s="43"/>
      <c r="D331" s="52" t="s">
        <v>332</v>
      </c>
      <c r="E331" s="57" t="s">
        <v>333</v>
      </c>
      <c r="F331" s="93" t="s">
        <v>44</v>
      </c>
      <c r="G331" s="75" t="s">
        <v>44</v>
      </c>
      <c r="H331" s="12" t="str">
        <f t="shared" si="178"/>
        <v>N/A</v>
      </c>
      <c r="I331" s="29" t="str">
        <f t="shared" si="179"/>
        <v>N/A</v>
      </c>
      <c r="J331" s="75" t="s">
        <v>44</v>
      </c>
      <c r="K331" s="23" t="s">
        <v>44</v>
      </c>
      <c r="L331" s="78" t="s">
        <v>44</v>
      </c>
      <c r="M331" s="23" t="s">
        <v>44</v>
      </c>
      <c r="N331" s="29" t="str">
        <f t="shared" si="187"/>
        <v>N/A</v>
      </c>
      <c r="O331" s="78" t="s">
        <v>44</v>
      </c>
      <c r="P331" s="23" t="s">
        <v>53</v>
      </c>
      <c r="Q331" s="78" t="s">
        <v>44</v>
      </c>
      <c r="R331" s="29" t="str">
        <f t="shared" si="170"/>
        <v>Medicaid APG</v>
      </c>
      <c r="S331" s="29" t="str">
        <f t="shared" si="189"/>
        <v>N/A</v>
      </c>
      <c r="T331" s="23" t="s">
        <v>44</v>
      </c>
      <c r="U331" s="29" t="str">
        <f t="shared" si="180"/>
        <v>N/A</v>
      </c>
      <c r="V331" s="29" t="str">
        <f t="shared" si="181"/>
        <v>N/A</v>
      </c>
      <c r="W331" s="23" t="s">
        <v>44</v>
      </c>
      <c r="X331" s="23" t="s">
        <v>53</v>
      </c>
      <c r="Y331" s="33" t="s">
        <v>44</v>
      </c>
      <c r="Z331" s="23" t="s">
        <v>44</v>
      </c>
      <c r="AA331" s="29" t="str">
        <f t="shared" si="182"/>
        <v>N/A</v>
      </c>
      <c r="AB331" s="33" t="str">
        <f t="shared" si="172"/>
        <v>Medicaid APG</v>
      </c>
      <c r="AC331" s="33" t="str">
        <f t="shared" si="183"/>
        <v>N/A</v>
      </c>
      <c r="AD331" s="23" t="s">
        <v>44</v>
      </c>
      <c r="AE331" s="29" t="str">
        <f t="shared" si="202"/>
        <v>Medicaid APG</v>
      </c>
      <c r="AF331" s="27" t="str">
        <f t="shared" si="190"/>
        <v>N/A</v>
      </c>
      <c r="AG331" s="27" t="str">
        <f t="shared" si="199"/>
        <v>Medicaid APG</v>
      </c>
      <c r="AH331" s="23" t="s">
        <v>44</v>
      </c>
      <c r="AI331" s="82" t="s">
        <v>44</v>
      </c>
      <c r="AJ331" s="23" t="s">
        <v>44</v>
      </c>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c r="BU331" s="47"/>
      <c r="BV331" s="47"/>
      <c r="BW331" s="47"/>
      <c r="BX331" s="47"/>
      <c r="BY331" s="47"/>
      <c r="BZ331" s="47"/>
      <c r="CA331" s="47"/>
      <c r="CB331" s="47"/>
      <c r="CC331" s="47"/>
      <c r="CD331" s="47"/>
      <c r="CE331" s="47"/>
      <c r="CF331" s="47"/>
      <c r="CG331" s="47"/>
      <c r="CH331" s="47"/>
      <c r="CI331" s="47"/>
      <c r="CJ331" s="47"/>
    </row>
    <row r="332" spans="1:88" ht="15" customHeight="1" x14ac:dyDescent="0.25">
      <c r="A332" s="106"/>
      <c r="B332" s="25"/>
      <c r="C332" s="43"/>
      <c r="D332" s="56" t="s">
        <v>338</v>
      </c>
      <c r="E332" s="58" t="s">
        <v>402</v>
      </c>
      <c r="F332" s="93">
        <v>906</v>
      </c>
      <c r="G332" s="27">
        <f t="shared" si="192"/>
        <v>679.5</v>
      </c>
      <c r="H332" s="12">
        <f t="shared" si="178"/>
        <v>253.68000000000004</v>
      </c>
      <c r="I332" s="29">
        <f t="shared" si="179"/>
        <v>253.68000000000004</v>
      </c>
      <c r="J332" s="27">
        <f t="shared" si="193"/>
        <v>588.9</v>
      </c>
      <c r="K332" s="29">
        <f t="shared" si="206"/>
        <v>266.36400000000003</v>
      </c>
      <c r="L332" s="27">
        <f>F332*0.6245</f>
        <v>565.79700000000003</v>
      </c>
      <c r="M332" s="29">
        <f t="shared" si="205"/>
        <v>226.5</v>
      </c>
      <c r="N332" s="29">
        <f t="shared" si="187"/>
        <v>253.68000000000004</v>
      </c>
      <c r="O332" s="27">
        <f t="shared" si="194"/>
        <v>565.79700000000003</v>
      </c>
      <c r="P332" s="23" t="s">
        <v>53</v>
      </c>
      <c r="Q332" s="27">
        <f t="shared" si="195"/>
        <v>344.28000000000003</v>
      </c>
      <c r="R332" s="29" t="str">
        <f t="shared" si="170"/>
        <v>Medicaid APG</v>
      </c>
      <c r="S332" s="29">
        <f t="shared" si="189"/>
        <v>253.68000000000004</v>
      </c>
      <c r="T332" s="29">
        <f>F332*0.75</f>
        <v>679.5</v>
      </c>
      <c r="U332" s="29">
        <f t="shared" si="180"/>
        <v>253.68000000000004</v>
      </c>
      <c r="V332" s="29">
        <f t="shared" si="181"/>
        <v>253.68000000000004</v>
      </c>
      <c r="W332" s="29">
        <f>F332*0.26</f>
        <v>235.56</v>
      </c>
      <c r="X332" s="23" t="s">
        <v>53</v>
      </c>
      <c r="Y332" s="33">
        <f t="shared" si="207"/>
        <v>253.68000000000004</v>
      </c>
      <c r="Z332" s="23" t="s">
        <v>398</v>
      </c>
      <c r="AA332" s="29">
        <f t="shared" si="182"/>
        <v>253.68000000000004</v>
      </c>
      <c r="AB332" s="33" t="str">
        <f t="shared" si="172"/>
        <v>Medicaid APG</v>
      </c>
      <c r="AC332" s="33">
        <f t="shared" si="183"/>
        <v>253.68000000000004</v>
      </c>
      <c r="AD332" s="29">
        <f t="shared" si="203"/>
        <v>588.9</v>
      </c>
      <c r="AE332" s="29" t="str">
        <f t="shared" si="202"/>
        <v>Medicaid APG</v>
      </c>
      <c r="AF332" s="27">
        <f t="shared" si="190"/>
        <v>253.68000000000004</v>
      </c>
      <c r="AG332" s="27" t="str">
        <f t="shared" si="199"/>
        <v>Medicaid APG</v>
      </c>
      <c r="AH332" s="34">
        <f t="shared" si="201"/>
        <v>744.93584999999996</v>
      </c>
      <c r="AI332" s="28">
        <f t="shared" si="200"/>
        <v>226.5</v>
      </c>
      <c r="AJ332" s="29">
        <f t="shared" si="191"/>
        <v>906</v>
      </c>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c r="BU332" s="47"/>
      <c r="BV332" s="47"/>
      <c r="BW332" s="47"/>
      <c r="BX332" s="47"/>
      <c r="BY332" s="47"/>
      <c r="BZ332" s="47"/>
      <c r="CA332" s="47"/>
      <c r="CB332" s="47"/>
      <c r="CC332" s="47"/>
      <c r="CD332" s="47"/>
      <c r="CE332" s="47"/>
      <c r="CF332" s="47"/>
      <c r="CG332" s="47"/>
      <c r="CH332" s="47"/>
      <c r="CI332" s="47"/>
      <c r="CJ332" s="47"/>
    </row>
    <row r="333" spans="1:88" ht="15" customHeight="1" x14ac:dyDescent="0.25">
      <c r="A333" s="106"/>
      <c r="B333" s="25"/>
      <c r="C333" s="43"/>
      <c r="D333" s="52" t="s">
        <v>334</v>
      </c>
      <c r="E333" s="58"/>
      <c r="F333" s="93">
        <v>151.75</v>
      </c>
      <c r="G333" s="27">
        <f t="shared" si="192"/>
        <v>113.8125</v>
      </c>
      <c r="H333" s="12">
        <f t="shared" si="178"/>
        <v>42.49</v>
      </c>
      <c r="I333" s="29">
        <f t="shared" si="179"/>
        <v>42.49</v>
      </c>
      <c r="J333" s="27">
        <f t="shared" si="193"/>
        <v>98.637500000000003</v>
      </c>
      <c r="K333" s="29">
        <f t="shared" si="206"/>
        <v>44.614500000000007</v>
      </c>
      <c r="L333" s="27">
        <f>F333*0.6245</f>
        <v>94.767875000000004</v>
      </c>
      <c r="M333" s="29">
        <f t="shared" si="205"/>
        <v>37.9375</v>
      </c>
      <c r="N333" s="29">
        <f t="shared" si="187"/>
        <v>42.49</v>
      </c>
      <c r="O333" s="27">
        <f t="shared" si="194"/>
        <v>94.767875000000004</v>
      </c>
      <c r="P333" s="23" t="s">
        <v>53</v>
      </c>
      <c r="Q333" s="27">
        <f t="shared" si="195"/>
        <v>57.664999999999999</v>
      </c>
      <c r="R333" s="29" t="str">
        <f t="shared" si="170"/>
        <v>Medicaid APG</v>
      </c>
      <c r="S333" s="29">
        <f t="shared" si="189"/>
        <v>42.49</v>
      </c>
      <c r="T333" s="29">
        <f>F333*0.75</f>
        <v>113.8125</v>
      </c>
      <c r="U333" s="29">
        <f t="shared" si="180"/>
        <v>42.49</v>
      </c>
      <c r="V333" s="29">
        <f t="shared" si="181"/>
        <v>42.49</v>
      </c>
      <c r="W333" s="29">
        <f>F333*0.26</f>
        <v>39.454999999999998</v>
      </c>
      <c r="X333" s="23" t="s">
        <v>53</v>
      </c>
      <c r="Y333" s="33">
        <f t="shared" si="207"/>
        <v>42.49</v>
      </c>
      <c r="Z333" s="23" t="s">
        <v>398</v>
      </c>
      <c r="AA333" s="29">
        <f t="shared" si="182"/>
        <v>42.49</v>
      </c>
      <c r="AB333" s="33" t="str">
        <f t="shared" si="172"/>
        <v>Medicaid APG</v>
      </c>
      <c r="AC333" s="33">
        <f t="shared" si="183"/>
        <v>42.49</v>
      </c>
      <c r="AD333" s="29">
        <f t="shared" si="203"/>
        <v>98.637500000000003</v>
      </c>
      <c r="AE333" s="29" t="str">
        <f t="shared" si="202"/>
        <v>Medicaid APG</v>
      </c>
      <c r="AF333" s="27">
        <f t="shared" si="190"/>
        <v>42.49</v>
      </c>
      <c r="AG333" s="27" t="str">
        <f t="shared" si="199"/>
        <v>Medicaid APG</v>
      </c>
      <c r="AH333" s="34">
        <f t="shared" si="201"/>
        <v>124.77264375</v>
      </c>
      <c r="AI333" s="28">
        <f t="shared" si="200"/>
        <v>37.9375</v>
      </c>
      <c r="AJ333" s="29">
        <f t="shared" si="191"/>
        <v>151.75</v>
      </c>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c r="BY333" s="47"/>
      <c r="BZ333" s="47"/>
      <c r="CA333" s="47"/>
      <c r="CB333" s="47"/>
      <c r="CC333" s="47"/>
      <c r="CD333" s="47"/>
      <c r="CE333" s="47"/>
      <c r="CF333" s="47"/>
      <c r="CG333" s="47"/>
      <c r="CH333" s="47"/>
      <c r="CI333" s="47"/>
      <c r="CJ333" s="47"/>
    </row>
    <row r="334" spans="1:88" ht="15" customHeight="1" thickBot="1" x14ac:dyDescent="0.3">
      <c r="A334" s="106"/>
      <c r="B334" s="25"/>
      <c r="C334" s="43"/>
      <c r="D334" s="53" t="s">
        <v>335</v>
      </c>
      <c r="E334" s="59"/>
      <c r="F334" s="93">
        <v>8200</v>
      </c>
      <c r="G334" s="27">
        <f t="shared" si="192"/>
        <v>6150</v>
      </c>
      <c r="H334" s="12">
        <f t="shared" si="178"/>
        <v>2296</v>
      </c>
      <c r="I334" s="29">
        <f t="shared" si="179"/>
        <v>2296</v>
      </c>
      <c r="J334" s="27">
        <f t="shared" si="193"/>
        <v>5330</v>
      </c>
      <c r="K334" s="29">
        <f t="shared" si="206"/>
        <v>2410.8000000000002</v>
      </c>
      <c r="L334" s="27">
        <f>F334*0.6245</f>
        <v>5120.9000000000005</v>
      </c>
      <c r="M334" s="29">
        <f t="shared" si="205"/>
        <v>2050</v>
      </c>
      <c r="N334" s="29">
        <f t="shared" si="187"/>
        <v>2296</v>
      </c>
      <c r="O334" s="27">
        <f t="shared" si="194"/>
        <v>5120.9000000000005</v>
      </c>
      <c r="P334" s="23" t="s">
        <v>53</v>
      </c>
      <c r="Q334" s="27">
        <f t="shared" si="195"/>
        <v>3116</v>
      </c>
      <c r="R334" s="29" t="str">
        <f t="shared" si="170"/>
        <v>Medicaid APG</v>
      </c>
      <c r="S334" s="29">
        <f t="shared" si="189"/>
        <v>2296</v>
      </c>
      <c r="T334" s="29">
        <f>F334*0.75</f>
        <v>6150</v>
      </c>
      <c r="U334" s="29">
        <f t="shared" si="180"/>
        <v>2296</v>
      </c>
      <c r="V334" s="29">
        <f t="shared" si="181"/>
        <v>2296</v>
      </c>
      <c r="W334" s="29">
        <f>F334*0.26</f>
        <v>2132</v>
      </c>
      <c r="X334" s="23" t="s">
        <v>53</v>
      </c>
      <c r="Y334" s="33">
        <f t="shared" si="207"/>
        <v>2296</v>
      </c>
      <c r="Z334" s="23">
        <v>2024</v>
      </c>
      <c r="AA334" s="29">
        <f t="shared" si="182"/>
        <v>2296</v>
      </c>
      <c r="AB334" s="33" t="str">
        <f t="shared" si="172"/>
        <v>Medicaid APG</v>
      </c>
      <c r="AC334" s="33">
        <f t="shared" si="183"/>
        <v>2296</v>
      </c>
      <c r="AD334" s="29">
        <f t="shared" si="203"/>
        <v>5330</v>
      </c>
      <c r="AE334" s="29" t="str">
        <f t="shared" si="202"/>
        <v>Medicaid APG</v>
      </c>
      <c r="AF334" s="27">
        <f t="shared" si="190"/>
        <v>2296</v>
      </c>
      <c r="AG334" s="27" t="str">
        <f t="shared" si="199"/>
        <v>Medicaid APG</v>
      </c>
      <c r="AH334" s="34">
        <f t="shared" si="201"/>
        <v>6742.2449999999999</v>
      </c>
      <c r="AI334" s="28">
        <f t="shared" si="200"/>
        <v>2024</v>
      </c>
      <c r="AJ334" s="29">
        <f t="shared" si="191"/>
        <v>8200</v>
      </c>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row>
    <row r="335" spans="1:88" ht="15" customHeight="1" x14ac:dyDescent="0.25">
      <c r="A335" s="106"/>
      <c r="B335" s="25">
        <v>45385</v>
      </c>
      <c r="C335" s="43">
        <v>45385</v>
      </c>
      <c r="D335" s="44" t="s">
        <v>318</v>
      </c>
      <c r="E335" s="54" t="s">
        <v>343</v>
      </c>
      <c r="F335" s="93"/>
      <c r="G335" s="27"/>
      <c r="H335" s="12"/>
      <c r="I335" s="29"/>
      <c r="J335" s="27"/>
      <c r="K335" s="29"/>
      <c r="L335" s="27"/>
      <c r="M335" s="29"/>
      <c r="N335" s="29"/>
      <c r="O335" s="27"/>
      <c r="P335" s="23"/>
      <c r="Q335" s="27"/>
      <c r="R335" s="29"/>
      <c r="S335" s="29"/>
      <c r="T335" s="29"/>
      <c r="U335" s="29"/>
      <c r="V335" s="29"/>
      <c r="W335" s="29"/>
      <c r="X335" s="23"/>
      <c r="Y335" s="33"/>
      <c r="Z335" s="29"/>
      <c r="AA335" s="29"/>
      <c r="AB335" s="33"/>
      <c r="AC335" s="33"/>
      <c r="AD335" s="29"/>
      <c r="AE335" s="29"/>
      <c r="AF335" s="27"/>
      <c r="AG335" s="27"/>
      <c r="AH335" s="34"/>
      <c r="AI335" s="28"/>
      <c r="AJ335" s="29"/>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row>
    <row r="336" spans="1:88" ht="15" customHeight="1" x14ac:dyDescent="0.25">
      <c r="A336" s="106"/>
      <c r="B336" s="25"/>
      <c r="C336" s="43"/>
      <c r="D336" s="56" t="s">
        <v>331</v>
      </c>
      <c r="E336" s="57"/>
      <c r="F336" s="93">
        <v>1988</v>
      </c>
      <c r="G336" s="27">
        <f t="shared" si="192"/>
        <v>1491</v>
      </c>
      <c r="H336" s="12">
        <f t="shared" si="178"/>
        <v>556.6400000000001</v>
      </c>
      <c r="I336" s="29">
        <f t="shared" si="179"/>
        <v>556.6400000000001</v>
      </c>
      <c r="J336" s="27">
        <f t="shared" si="193"/>
        <v>1292.2</v>
      </c>
      <c r="K336" s="29">
        <f t="shared" si="206"/>
        <v>584.47200000000009</v>
      </c>
      <c r="L336" s="27">
        <f>F336*0.6245</f>
        <v>1241.5060000000001</v>
      </c>
      <c r="M336" s="29">
        <f t="shared" si="205"/>
        <v>497</v>
      </c>
      <c r="N336" s="29">
        <f t="shared" si="187"/>
        <v>556.6400000000001</v>
      </c>
      <c r="O336" s="27">
        <f t="shared" si="194"/>
        <v>1241.5060000000001</v>
      </c>
      <c r="P336" s="23" t="s">
        <v>53</v>
      </c>
      <c r="Q336" s="27">
        <f t="shared" si="195"/>
        <v>755.44</v>
      </c>
      <c r="R336" s="29" t="str">
        <f t="shared" si="170"/>
        <v>Medicaid APG</v>
      </c>
      <c r="S336" s="29">
        <f t="shared" si="189"/>
        <v>556.6400000000001</v>
      </c>
      <c r="T336" s="29">
        <f>F336*0.75</f>
        <v>1491</v>
      </c>
      <c r="U336" s="29">
        <f t="shared" si="180"/>
        <v>556.6400000000001</v>
      </c>
      <c r="V336" s="29">
        <f t="shared" si="181"/>
        <v>556.6400000000001</v>
      </c>
      <c r="W336" s="29">
        <f>F336*0.26</f>
        <v>516.88</v>
      </c>
      <c r="X336" s="23" t="s">
        <v>53</v>
      </c>
      <c r="Y336" s="33">
        <f t="shared" si="207"/>
        <v>556.6400000000001</v>
      </c>
      <c r="Z336" s="29">
        <f>F336*0.75</f>
        <v>1491</v>
      </c>
      <c r="AA336" s="29">
        <f t="shared" si="182"/>
        <v>556.6400000000001</v>
      </c>
      <c r="AB336" s="33" t="str">
        <f t="shared" si="172"/>
        <v>Medicaid APG</v>
      </c>
      <c r="AC336" s="33">
        <f t="shared" si="183"/>
        <v>556.6400000000001</v>
      </c>
      <c r="AD336" s="29">
        <f t="shared" si="203"/>
        <v>1292.2</v>
      </c>
      <c r="AE336" s="29" t="str">
        <f t="shared" si="202"/>
        <v>Medicaid APG</v>
      </c>
      <c r="AF336" s="27">
        <f t="shared" si="190"/>
        <v>556.6400000000001</v>
      </c>
      <c r="AG336" s="27" t="str">
        <f t="shared" si="199"/>
        <v>Medicaid APG</v>
      </c>
      <c r="AH336" s="34">
        <f t="shared" si="201"/>
        <v>1634.5833</v>
      </c>
      <c r="AI336" s="28">
        <f t="shared" si="200"/>
        <v>497</v>
      </c>
      <c r="AJ336" s="29">
        <f t="shared" si="191"/>
        <v>1988</v>
      </c>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row>
    <row r="337" spans="1:88" ht="15" customHeight="1" x14ac:dyDescent="0.25">
      <c r="A337" s="106"/>
      <c r="B337" s="25"/>
      <c r="C337" s="43"/>
      <c r="D337" s="52" t="s">
        <v>332</v>
      </c>
      <c r="E337" s="57" t="s">
        <v>333</v>
      </c>
      <c r="F337" s="93" t="s">
        <v>44</v>
      </c>
      <c r="G337" s="75" t="s">
        <v>44</v>
      </c>
      <c r="H337" s="12" t="str">
        <f t="shared" si="178"/>
        <v>N/A</v>
      </c>
      <c r="I337" s="29" t="str">
        <f t="shared" si="179"/>
        <v>N/A</v>
      </c>
      <c r="J337" s="75" t="s">
        <v>44</v>
      </c>
      <c r="K337" s="23" t="s">
        <v>44</v>
      </c>
      <c r="L337" s="78" t="s">
        <v>44</v>
      </c>
      <c r="M337" s="23" t="s">
        <v>44</v>
      </c>
      <c r="N337" s="29" t="str">
        <f t="shared" si="187"/>
        <v>N/A</v>
      </c>
      <c r="O337" s="78" t="s">
        <v>44</v>
      </c>
      <c r="P337" s="23" t="s">
        <v>53</v>
      </c>
      <c r="Q337" s="78" t="s">
        <v>44</v>
      </c>
      <c r="R337" s="29" t="str">
        <f t="shared" si="170"/>
        <v>Medicaid APG</v>
      </c>
      <c r="S337" s="29" t="str">
        <f t="shared" si="189"/>
        <v>N/A</v>
      </c>
      <c r="T337" s="23" t="s">
        <v>44</v>
      </c>
      <c r="U337" s="29" t="str">
        <f t="shared" si="180"/>
        <v>N/A</v>
      </c>
      <c r="V337" s="29" t="str">
        <f t="shared" si="181"/>
        <v>N/A</v>
      </c>
      <c r="W337" s="23" t="s">
        <v>44</v>
      </c>
      <c r="X337" s="23" t="s">
        <v>53</v>
      </c>
      <c r="Y337" s="33" t="s">
        <v>44</v>
      </c>
      <c r="Z337" s="23" t="s">
        <v>44</v>
      </c>
      <c r="AA337" s="29" t="str">
        <f t="shared" si="182"/>
        <v>N/A</v>
      </c>
      <c r="AB337" s="33" t="str">
        <f t="shared" si="172"/>
        <v>Medicaid APG</v>
      </c>
      <c r="AC337" s="33" t="str">
        <f t="shared" si="183"/>
        <v>N/A</v>
      </c>
      <c r="AD337" s="23" t="s">
        <v>44</v>
      </c>
      <c r="AE337" s="29" t="str">
        <f t="shared" si="202"/>
        <v>Medicaid APG</v>
      </c>
      <c r="AF337" s="27" t="str">
        <f t="shared" si="190"/>
        <v>N/A</v>
      </c>
      <c r="AG337" s="27" t="str">
        <f t="shared" si="199"/>
        <v>Medicaid APG</v>
      </c>
      <c r="AH337" s="23" t="s">
        <v>44</v>
      </c>
      <c r="AI337" s="82" t="s">
        <v>44</v>
      </c>
      <c r="AJ337" s="23" t="s">
        <v>44</v>
      </c>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c r="BY337" s="47"/>
      <c r="BZ337" s="47"/>
      <c r="CA337" s="47"/>
      <c r="CB337" s="47"/>
      <c r="CC337" s="47"/>
      <c r="CD337" s="47"/>
      <c r="CE337" s="47"/>
      <c r="CF337" s="47"/>
      <c r="CG337" s="47"/>
      <c r="CH337" s="47"/>
      <c r="CI337" s="47"/>
      <c r="CJ337" s="47"/>
    </row>
    <row r="338" spans="1:88" ht="15" customHeight="1" x14ac:dyDescent="0.25">
      <c r="A338" s="106"/>
      <c r="B338" s="25"/>
      <c r="C338" s="43"/>
      <c r="D338" s="56" t="s">
        <v>338</v>
      </c>
      <c r="E338" s="64" t="s">
        <v>402</v>
      </c>
      <c r="F338" s="93">
        <v>604</v>
      </c>
      <c r="G338" s="27">
        <f t="shared" si="192"/>
        <v>453</v>
      </c>
      <c r="H338" s="12">
        <f t="shared" si="178"/>
        <v>169.12</v>
      </c>
      <c r="I338" s="29">
        <f t="shared" si="179"/>
        <v>169.12</v>
      </c>
      <c r="J338" s="27">
        <f t="shared" si="193"/>
        <v>392.6</v>
      </c>
      <c r="K338" s="29">
        <f t="shared" si="206"/>
        <v>177.57600000000002</v>
      </c>
      <c r="L338" s="27">
        <f>F338*0.6245</f>
        <v>377.19800000000004</v>
      </c>
      <c r="M338" s="29">
        <f t="shared" si="205"/>
        <v>151</v>
      </c>
      <c r="N338" s="29">
        <f t="shared" si="187"/>
        <v>169.12</v>
      </c>
      <c r="O338" s="27">
        <f t="shared" si="194"/>
        <v>377.19800000000004</v>
      </c>
      <c r="P338" s="23" t="s">
        <v>53</v>
      </c>
      <c r="Q338" s="27">
        <f t="shared" si="195"/>
        <v>229.52</v>
      </c>
      <c r="R338" s="29" t="str">
        <f t="shared" si="170"/>
        <v>Medicaid APG</v>
      </c>
      <c r="S338" s="29">
        <f t="shared" si="189"/>
        <v>169.12</v>
      </c>
      <c r="T338" s="29">
        <f>F338*0.75</f>
        <v>453</v>
      </c>
      <c r="U338" s="29">
        <f t="shared" si="180"/>
        <v>169.12</v>
      </c>
      <c r="V338" s="29">
        <f t="shared" si="181"/>
        <v>169.12</v>
      </c>
      <c r="W338" s="29">
        <f>F338*0.26</f>
        <v>157.04</v>
      </c>
      <c r="X338" s="23" t="s">
        <v>53</v>
      </c>
      <c r="Y338" s="33">
        <f t="shared" si="207"/>
        <v>169.12</v>
      </c>
      <c r="Z338" s="23" t="s">
        <v>398</v>
      </c>
      <c r="AA338" s="29">
        <f t="shared" si="182"/>
        <v>169.12</v>
      </c>
      <c r="AB338" s="33" t="str">
        <f t="shared" si="172"/>
        <v>Medicaid APG</v>
      </c>
      <c r="AC338" s="33">
        <f t="shared" si="183"/>
        <v>169.12</v>
      </c>
      <c r="AD338" s="29">
        <f t="shared" si="203"/>
        <v>392.6</v>
      </c>
      <c r="AE338" s="29" t="str">
        <f t="shared" si="202"/>
        <v>Medicaid APG</v>
      </c>
      <c r="AF338" s="27">
        <f t="shared" si="190"/>
        <v>169.12</v>
      </c>
      <c r="AG338" s="27" t="str">
        <f t="shared" si="199"/>
        <v>Medicaid APG</v>
      </c>
      <c r="AH338" s="34">
        <f t="shared" si="201"/>
        <v>496.62389999999999</v>
      </c>
      <c r="AI338" s="28">
        <f t="shared" si="200"/>
        <v>151</v>
      </c>
      <c r="AJ338" s="29">
        <f t="shared" si="191"/>
        <v>604</v>
      </c>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row>
    <row r="339" spans="1:88" ht="15" customHeight="1" x14ac:dyDescent="0.25">
      <c r="A339" s="106"/>
      <c r="B339" s="25"/>
      <c r="C339" s="43"/>
      <c r="D339" s="52" t="s">
        <v>334</v>
      </c>
      <c r="E339" s="58"/>
      <c r="F339" s="93">
        <v>656</v>
      </c>
      <c r="G339" s="27">
        <f t="shared" si="192"/>
        <v>492</v>
      </c>
      <c r="H339" s="12">
        <f t="shared" si="178"/>
        <v>183.68</v>
      </c>
      <c r="I339" s="29">
        <f t="shared" si="179"/>
        <v>183.68</v>
      </c>
      <c r="J339" s="27">
        <f t="shared" si="193"/>
        <v>426.40000000000003</v>
      </c>
      <c r="K339" s="29">
        <f t="shared" si="206"/>
        <v>192.864</v>
      </c>
      <c r="L339" s="27">
        <f>F339*0.6245</f>
        <v>409.67200000000003</v>
      </c>
      <c r="M339" s="29">
        <f t="shared" si="205"/>
        <v>164</v>
      </c>
      <c r="N339" s="29">
        <f t="shared" si="187"/>
        <v>183.68</v>
      </c>
      <c r="O339" s="27">
        <f t="shared" si="194"/>
        <v>409.67200000000003</v>
      </c>
      <c r="P339" s="23" t="s">
        <v>53</v>
      </c>
      <c r="Q339" s="27">
        <f t="shared" si="195"/>
        <v>249.28</v>
      </c>
      <c r="R339" s="29" t="str">
        <f t="shared" si="170"/>
        <v>Medicaid APG</v>
      </c>
      <c r="S339" s="29">
        <f t="shared" si="189"/>
        <v>183.68</v>
      </c>
      <c r="T339" s="29">
        <f>F339*0.75</f>
        <v>492</v>
      </c>
      <c r="U339" s="29">
        <f t="shared" si="180"/>
        <v>183.68</v>
      </c>
      <c r="V339" s="29">
        <f t="shared" si="181"/>
        <v>183.68</v>
      </c>
      <c r="W339" s="29">
        <f t="shared" ref="W339:W340" si="208">F339*0.26</f>
        <v>170.56</v>
      </c>
      <c r="X339" s="23" t="s">
        <v>53</v>
      </c>
      <c r="Y339" s="33">
        <f t="shared" si="207"/>
        <v>183.68</v>
      </c>
      <c r="Z339" s="23" t="s">
        <v>398</v>
      </c>
      <c r="AA339" s="29">
        <f t="shared" si="182"/>
        <v>183.68</v>
      </c>
      <c r="AB339" s="33" t="str">
        <f t="shared" si="172"/>
        <v>Medicaid APG</v>
      </c>
      <c r="AC339" s="33">
        <f t="shared" si="183"/>
        <v>183.68</v>
      </c>
      <c r="AD339" s="29">
        <f t="shared" si="203"/>
        <v>426.40000000000003</v>
      </c>
      <c r="AE339" s="29" t="str">
        <f t="shared" si="202"/>
        <v>Medicaid APG</v>
      </c>
      <c r="AF339" s="27">
        <f t="shared" si="190"/>
        <v>183.68</v>
      </c>
      <c r="AG339" s="27" t="str">
        <f t="shared" si="199"/>
        <v>Medicaid APG</v>
      </c>
      <c r="AH339" s="34">
        <f t="shared" si="201"/>
        <v>539.37959999999998</v>
      </c>
      <c r="AI339" s="28">
        <f t="shared" si="200"/>
        <v>164</v>
      </c>
      <c r="AJ339" s="29">
        <f t="shared" si="191"/>
        <v>656</v>
      </c>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c r="BY339" s="47"/>
      <c r="BZ339" s="47"/>
      <c r="CA339" s="47"/>
      <c r="CB339" s="47"/>
      <c r="CC339" s="47"/>
      <c r="CD339" s="47"/>
      <c r="CE339" s="47"/>
      <c r="CF339" s="47"/>
      <c r="CG339" s="47"/>
      <c r="CH339" s="47"/>
      <c r="CI339" s="47"/>
      <c r="CJ339" s="47"/>
    </row>
    <row r="340" spans="1:88" ht="15" customHeight="1" thickBot="1" x14ac:dyDescent="0.3">
      <c r="A340" s="106"/>
      <c r="B340" s="25"/>
      <c r="C340" s="43"/>
      <c r="D340" s="53" t="s">
        <v>335</v>
      </c>
      <c r="E340" s="59"/>
      <c r="F340" s="93">
        <v>7931</v>
      </c>
      <c r="G340" s="27">
        <f t="shared" si="192"/>
        <v>5948.25</v>
      </c>
      <c r="H340" s="12">
        <f t="shared" si="178"/>
        <v>2220.6800000000003</v>
      </c>
      <c r="I340" s="29">
        <f t="shared" si="179"/>
        <v>2220.6800000000003</v>
      </c>
      <c r="J340" s="27">
        <f t="shared" si="193"/>
        <v>5155.1500000000005</v>
      </c>
      <c r="K340" s="29">
        <f t="shared" si="206"/>
        <v>2331.7140000000004</v>
      </c>
      <c r="L340" s="27">
        <f>F340*0.6245</f>
        <v>4952.9095000000007</v>
      </c>
      <c r="M340" s="29">
        <f t="shared" si="205"/>
        <v>1982.75</v>
      </c>
      <c r="N340" s="29">
        <f t="shared" si="187"/>
        <v>2220.6800000000003</v>
      </c>
      <c r="O340" s="27">
        <f t="shared" si="194"/>
        <v>4952.9095000000007</v>
      </c>
      <c r="P340" s="23" t="s">
        <v>53</v>
      </c>
      <c r="Q340" s="27">
        <f t="shared" si="195"/>
        <v>3013.78</v>
      </c>
      <c r="R340" s="29" t="str">
        <f t="shared" si="170"/>
        <v>Medicaid APG</v>
      </c>
      <c r="S340" s="29">
        <f t="shared" si="189"/>
        <v>2220.6800000000003</v>
      </c>
      <c r="T340" s="29">
        <f>F340*0.75</f>
        <v>5948.25</v>
      </c>
      <c r="U340" s="29">
        <f t="shared" si="180"/>
        <v>2220.6800000000003</v>
      </c>
      <c r="V340" s="29">
        <f t="shared" si="181"/>
        <v>2220.6800000000003</v>
      </c>
      <c r="W340" s="29">
        <f t="shared" si="208"/>
        <v>2062.06</v>
      </c>
      <c r="X340" s="23" t="s">
        <v>53</v>
      </c>
      <c r="Y340" s="33">
        <f t="shared" si="207"/>
        <v>2220.6800000000003</v>
      </c>
      <c r="Z340" s="23">
        <v>2024</v>
      </c>
      <c r="AA340" s="29">
        <f t="shared" si="182"/>
        <v>2220.6800000000003</v>
      </c>
      <c r="AB340" s="33" t="str">
        <f t="shared" si="172"/>
        <v>Medicaid APG</v>
      </c>
      <c r="AC340" s="33">
        <f t="shared" si="183"/>
        <v>2220.6800000000003</v>
      </c>
      <c r="AD340" s="29">
        <f t="shared" si="203"/>
        <v>5155.1500000000005</v>
      </c>
      <c r="AE340" s="29" t="str">
        <f t="shared" si="202"/>
        <v>Medicaid APG</v>
      </c>
      <c r="AF340" s="27">
        <f t="shared" si="190"/>
        <v>2220.6800000000003</v>
      </c>
      <c r="AG340" s="27" t="str">
        <f t="shared" si="199"/>
        <v>Medicaid APG</v>
      </c>
      <c r="AH340" s="34">
        <f t="shared" si="201"/>
        <v>6521.0664749999996</v>
      </c>
      <c r="AI340" s="28">
        <f t="shared" si="200"/>
        <v>1982.75</v>
      </c>
      <c r="AJ340" s="29">
        <f t="shared" si="191"/>
        <v>7931</v>
      </c>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row>
    <row r="341" spans="1:88" ht="15" customHeight="1" x14ac:dyDescent="0.25">
      <c r="A341" s="106"/>
      <c r="B341" s="25">
        <v>45391</v>
      </c>
      <c r="C341" s="43">
        <v>45391</v>
      </c>
      <c r="D341" s="44" t="s">
        <v>318</v>
      </c>
      <c r="E341" s="54" t="s">
        <v>344</v>
      </c>
      <c r="F341" s="93" t="s">
        <v>44</v>
      </c>
      <c r="G341" s="75" t="s">
        <v>44</v>
      </c>
      <c r="H341" s="12" t="str">
        <f t="shared" si="178"/>
        <v>N/A</v>
      </c>
      <c r="I341" s="29" t="str">
        <f t="shared" si="179"/>
        <v>N/A</v>
      </c>
      <c r="J341" s="75" t="s">
        <v>44</v>
      </c>
      <c r="K341" s="23" t="s">
        <v>44</v>
      </c>
      <c r="L341" s="78" t="s">
        <v>44</v>
      </c>
      <c r="M341" s="23" t="s">
        <v>44</v>
      </c>
      <c r="N341" s="29" t="str">
        <f t="shared" si="187"/>
        <v>N/A</v>
      </c>
      <c r="O341" s="78" t="s">
        <v>44</v>
      </c>
      <c r="P341" s="23" t="s">
        <v>53</v>
      </c>
      <c r="Q341" s="78" t="s">
        <v>44</v>
      </c>
      <c r="R341" s="29" t="str">
        <f t="shared" si="170"/>
        <v>Medicaid APG</v>
      </c>
      <c r="S341" s="29" t="str">
        <f t="shared" si="189"/>
        <v>N/A</v>
      </c>
      <c r="T341" s="23" t="s">
        <v>44</v>
      </c>
      <c r="U341" s="29" t="str">
        <f t="shared" si="180"/>
        <v>N/A</v>
      </c>
      <c r="V341" s="29" t="str">
        <f t="shared" si="181"/>
        <v>N/A</v>
      </c>
      <c r="W341" s="23" t="s">
        <v>44</v>
      </c>
      <c r="X341" s="23" t="s">
        <v>53</v>
      </c>
      <c r="Y341" s="33" t="s">
        <v>44</v>
      </c>
      <c r="Z341" s="29" t="s">
        <v>357</v>
      </c>
      <c r="AA341" s="29" t="str">
        <f t="shared" si="182"/>
        <v>N/A</v>
      </c>
      <c r="AB341" s="33" t="str">
        <f t="shared" si="172"/>
        <v>Medicaid APG</v>
      </c>
      <c r="AC341" s="33" t="str">
        <f t="shared" si="183"/>
        <v>N/A</v>
      </c>
      <c r="AD341" s="23" t="s">
        <v>44</v>
      </c>
      <c r="AE341" s="29" t="str">
        <f t="shared" si="202"/>
        <v>Medicaid APG</v>
      </c>
      <c r="AF341" s="27" t="str">
        <f t="shared" si="190"/>
        <v>N/A</v>
      </c>
      <c r="AG341" s="27" t="str">
        <f t="shared" si="199"/>
        <v>Medicaid APG</v>
      </c>
      <c r="AH341" s="23" t="s">
        <v>44</v>
      </c>
      <c r="AI341" s="82" t="s">
        <v>44</v>
      </c>
      <c r="AJ341" s="23" t="s">
        <v>44</v>
      </c>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c r="BU341" s="47"/>
      <c r="BV341" s="47"/>
      <c r="BW341" s="47"/>
      <c r="BX341" s="47"/>
      <c r="BY341" s="47"/>
      <c r="BZ341" s="47"/>
      <c r="CA341" s="47"/>
      <c r="CB341" s="47"/>
      <c r="CC341" s="47"/>
      <c r="CD341" s="47"/>
      <c r="CE341" s="47"/>
      <c r="CF341" s="47"/>
      <c r="CG341" s="47"/>
      <c r="CH341" s="47"/>
      <c r="CI341" s="47"/>
      <c r="CJ341" s="47"/>
    </row>
    <row r="342" spans="1:88" ht="15" customHeight="1" x14ac:dyDescent="0.25">
      <c r="A342" s="106"/>
      <c r="B342" s="25">
        <v>47562</v>
      </c>
      <c r="C342" s="43">
        <v>47562</v>
      </c>
      <c r="D342" s="46" t="s">
        <v>318</v>
      </c>
      <c r="E342" s="60" t="s">
        <v>345</v>
      </c>
      <c r="F342" s="94">
        <v>20661</v>
      </c>
      <c r="G342" s="27">
        <f t="shared" si="192"/>
        <v>15495.75</v>
      </c>
      <c r="H342" s="12">
        <f t="shared" ref="H342:H373" si="209">I342</f>
        <v>5785.0800000000008</v>
      </c>
      <c r="I342" s="29">
        <f t="shared" ref="I342:I373" si="210">Y342</f>
        <v>5785.0800000000008</v>
      </c>
      <c r="J342" s="27">
        <f t="shared" si="193"/>
        <v>13429.65</v>
      </c>
      <c r="K342" s="29">
        <f t="shared" si="206"/>
        <v>6074.3340000000007</v>
      </c>
      <c r="L342" s="27">
        <f>F342*0.6245</f>
        <v>12902.794500000002</v>
      </c>
      <c r="M342" s="29">
        <f t="shared" si="205"/>
        <v>5165.25</v>
      </c>
      <c r="N342" s="29">
        <f t="shared" ref="N342:N373" si="211">Y342</f>
        <v>5785.0800000000008</v>
      </c>
      <c r="O342" s="27">
        <f t="shared" si="194"/>
        <v>12902.794500000002</v>
      </c>
      <c r="P342" s="23" t="s">
        <v>53</v>
      </c>
      <c r="Q342" s="27">
        <f t="shared" si="195"/>
        <v>7851.18</v>
      </c>
      <c r="R342" s="29" t="str">
        <f t="shared" ref="R342:R373" si="212">X342</f>
        <v>Medicaid APG</v>
      </c>
      <c r="S342" s="29">
        <f t="shared" si="189"/>
        <v>5785.0800000000008</v>
      </c>
      <c r="T342" s="29">
        <f>F342*0.75</f>
        <v>15495.75</v>
      </c>
      <c r="U342" s="29">
        <f t="shared" ref="U342:U373" si="213">Y342</f>
        <v>5785.0800000000008</v>
      </c>
      <c r="V342" s="29">
        <f t="shared" ref="V342:V373" si="214">Y342</f>
        <v>5785.0800000000008</v>
      </c>
      <c r="W342" s="29">
        <f>F342*0.26</f>
        <v>5371.8600000000006</v>
      </c>
      <c r="X342" s="23" t="s">
        <v>53</v>
      </c>
      <c r="Y342" s="33">
        <f t="shared" si="207"/>
        <v>5785.0800000000008</v>
      </c>
      <c r="Z342" s="27">
        <v>7530</v>
      </c>
      <c r="AA342" s="29">
        <f t="shared" ref="AA342:AA373" si="215">Y342</f>
        <v>5785.0800000000008</v>
      </c>
      <c r="AB342" s="33" t="str">
        <f t="shared" ref="AB342:AB373" si="216">X342</f>
        <v>Medicaid APG</v>
      </c>
      <c r="AC342" s="33">
        <f t="shared" ref="AC342:AC373" si="217">Y342</f>
        <v>5785.0800000000008</v>
      </c>
      <c r="AD342" s="29">
        <f t="shared" si="203"/>
        <v>13429.65</v>
      </c>
      <c r="AE342" s="29" t="str">
        <f t="shared" si="202"/>
        <v>Medicaid APG</v>
      </c>
      <c r="AF342" s="27">
        <f t="shared" si="190"/>
        <v>5785.0800000000008</v>
      </c>
      <c r="AG342" s="27" t="str">
        <f t="shared" si="199"/>
        <v>Medicaid APG</v>
      </c>
      <c r="AH342" s="34">
        <f t="shared" si="201"/>
        <v>16987.990725</v>
      </c>
      <c r="AI342" s="28">
        <f t="shared" si="200"/>
        <v>5165.25</v>
      </c>
      <c r="AJ342" s="29">
        <f t="shared" si="191"/>
        <v>20661</v>
      </c>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row>
    <row r="343" spans="1:88" ht="15" customHeight="1" thickBot="1" x14ac:dyDescent="0.3">
      <c r="A343" s="106"/>
      <c r="B343" s="25">
        <v>49505</v>
      </c>
      <c r="C343" s="43">
        <v>49505</v>
      </c>
      <c r="D343" s="61" t="s">
        <v>318</v>
      </c>
      <c r="E343" s="89" t="s">
        <v>346</v>
      </c>
      <c r="F343" s="93"/>
      <c r="G343" s="75"/>
      <c r="H343" s="12"/>
      <c r="I343" s="29"/>
      <c r="J343" s="27"/>
      <c r="K343" s="29"/>
      <c r="L343" s="27"/>
      <c r="M343" s="29"/>
      <c r="N343" s="29"/>
      <c r="O343" s="27"/>
      <c r="P343" s="23"/>
      <c r="Q343" s="27"/>
      <c r="R343" s="29"/>
      <c r="S343" s="29"/>
      <c r="T343" s="29"/>
      <c r="U343" s="29"/>
      <c r="V343" s="29"/>
      <c r="W343" s="29"/>
      <c r="X343" s="23"/>
      <c r="Y343" s="33"/>
      <c r="Z343" s="29"/>
      <c r="AA343" s="29"/>
      <c r="AB343" s="33"/>
      <c r="AC343" s="33"/>
      <c r="AD343" s="29"/>
      <c r="AE343" s="29"/>
      <c r="AF343" s="27"/>
      <c r="AG343" s="27"/>
      <c r="AH343" s="34"/>
      <c r="AI343" s="28"/>
      <c r="AJ343" s="29"/>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row>
    <row r="344" spans="1:88" ht="15" customHeight="1" x14ac:dyDescent="0.25">
      <c r="A344" s="106"/>
      <c r="B344" s="25"/>
      <c r="C344" s="43"/>
      <c r="D344" s="51" t="s">
        <v>331</v>
      </c>
      <c r="E344" s="63"/>
      <c r="F344" s="93">
        <v>2401</v>
      </c>
      <c r="G344" s="27">
        <f t="shared" si="192"/>
        <v>1800.75</v>
      </c>
      <c r="H344" s="12">
        <f t="shared" si="209"/>
        <v>672.28000000000009</v>
      </c>
      <c r="I344" s="29">
        <f t="shared" si="210"/>
        <v>672.28000000000009</v>
      </c>
      <c r="J344" s="27">
        <f t="shared" si="193"/>
        <v>1560.65</v>
      </c>
      <c r="K344" s="29">
        <f t="shared" si="206"/>
        <v>705.89400000000012</v>
      </c>
      <c r="L344" s="27">
        <f>F344*0.6245</f>
        <v>1499.4245000000001</v>
      </c>
      <c r="M344" s="29">
        <f t="shared" si="205"/>
        <v>600.25</v>
      </c>
      <c r="N344" s="29">
        <f t="shared" si="211"/>
        <v>672.28000000000009</v>
      </c>
      <c r="O344" s="27">
        <f t="shared" si="194"/>
        <v>1499.4245000000001</v>
      </c>
      <c r="P344" s="23" t="s">
        <v>53</v>
      </c>
      <c r="Q344" s="27">
        <f t="shared" si="195"/>
        <v>912.38</v>
      </c>
      <c r="R344" s="29" t="str">
        <f t="shared" si="212"/>
        <v>Medicaid APG</v>
      </c>
      <c r="S344" s="29">
        <f t="shared" si="189"/>
        <v>672.28000000000009</v>
      </c>
      <c r="T344" s="29">
        <f>F344*0.75</f>
        <v>1800.75</v>
      </c>
      <c r="U344" s="29">
        <f t="shared" si="213"/>
        <v>672.28000000000009</v>
      </c>
      <c r="V344" s="29">
        <f t="shared" si="214"/>
        <v>672.28000000000009</v>
      </c>
      <c r="W344" s="29">
        <f>F344*0.26</f>
        <v>624.26</v>
      </c>
      <c r="X344" s="23" t="s">
        <v>53</v>
      </c>
      <c r="Y344" s="33">
        <f t="shared" si="207"/>
        <v>672.28000000000009</v>
      </c>
      <c r="Z344" s="23">
        <f>F344*0.75</f>
        <v>1800.75</v>
      </c>
      <c r="AA344" s="29">
        <f t="shared" si="215"/>
        <v>672.28000000000009</v>
      </c>
      <c r="AB344" s="33" t="str">
        <f t="shared" si="216"/>
        <v>Medicaid APG</v>
      </c>
      <c r="AC344" s="33">
        <f t="shared" si="217"/>
        <v>672.28000000000009</v>
      </c>
      <c r="AD344" s="29">
        <f t="shared" si="203"/>
        <v>1560.65</v>
      </c>
      <c r="AE344" s="29" t="str">
        <f t="shared" si="202"/>
        <v>Medicaid APG</v>
      </c>
      <c r="AF344" s="27">
        <f t="shared" si="190"/>
        <v>672.28000000000009</v>
      </c>
      <c r="AG344" s="27" t="str">
        <f t="shared" si="199"/>
        <v>Medicaid APG</v>
      </c>
      <c r="AH344" s="34">
        <f t="shared" si="201"/>
        <v>1974.162225</v>
      </c>
      <c r="AI344" s="28">
        <f t="shared" si="200"/>
        <v>600.25</v>
      </c>
      <c r="AJ344" s="29">
        <f t="shared" si="191"/>
        <v>2401</v>
      </c>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c r="BY344" s="47"/>
      <c r="BZ344" s="47"/>
      <c r="CA344" s="47"/>
      <c r="CB344" s="47"/>
      <c r="CC344" s="47"/>
      <c r="CD344" s="47"/>
      <c r="CE344" s="47"/>
      <c r="CF344" s="47"/>
      <c r="CG344" s="47"/>
      <c r="CH344" s="47"/>
      <c r="CI344" s="47"/>
      <c r="CJ344" s="47"/>
    </row>
    <row r="345" spans="1:88" ht="15" customHeight="1" x14ac:dyDescent="0.25">
      <c r="A345" s="106"/>
      <c r="B345" s="25"/>
      <c r="C345" s="43"/>
      <c r="D345" s="52" t="s">
        <v>332</v>
      </c>
      <c r="E345" s="57" t="s">
        <v>333</v>
      </c>
      <c r="F345" s="93" t="s">
        <v>44</v>
      </c>
      <c r="G345" s="75" t="s">
        <v>44</v>
      </c>
      <c r="H345" s="12" t="str">
        <f t="shared" si="209"/>
        <v>N/A</v>
      </c>
      <c r="I345" s="29" t="str">
        <f t="shared" si="210"/>
        <v>N/A</v>
      </c>
      <c r="J345" s="75" t="s">
        <v>44</v>
      </c>
      <c r="K345" s="23" t="s">
        <v>44</v>
      </c>
      <c r="L345" s="78" t="s">
        <v>44</v>
      </c>
      <c r="M345" s="23" t="s">
        <v>44</v>
      </c>
      <c r="N345" s="29" t="str">
        <f t="shared" si="211"/>
        <v>N/A</v>
      </c>
      <c r="O345" s="78" t="s">
        <v>44</v>
      </c>
      <c r="P345" s="23" t="s">
        <v>53</v>
      </c>
      <c r="Q345" s="78" t="s">
        <v>44</v>
      </c>
      <c r="R345" s="29" t="str">
        <f t="shared" si="212"/>
        <v>Medicaid APG</v>
      </c>
      <c r="S345" s="29" t="str">
        <f t="shared" si="189"/>
        <v>N/A</v>
      </c>
      <c r="T345" s="23" t="s">
        <v>44</v>
      </c>
      <c r="U345" s="29" t="str">
        <f t="shared" si="213"/>
        <v>N/A</v>
      </c>
      <c r="V345" s="29" t="str">
        <f t="shared" si="214"/>
        <v>N/A</v>
      </c>
      <c r="W345" s="23" t="s">
        <v>44</v>
      </c>
      <c r="X345" s="23" t="s">
        <v>53</v>
      </c>
      <c r="Y345" s="33" t="s">
        <v>44</v>
      </c>
      <c r="Z345" s="23" t="s">
        <v>44</v>
      </c>
      <c r="AA345" s="29" t="str">
        <f t="shared" si="215"/>
        <v>N/A</v>
      </c>
      <c r="AB345" s="33" t="str">
        <f t="shared" si="216"/>
        <v>Medicaid APG</v>
      </c>
      <c r="AC345" s="33" t="str">
        <f t="shared" si="217"/>
        <v>N/A</v>
      </c>
      <c r="AD345" s="23" t="s">
        <v>44</v>
      </c>
      <c r="AE345" s="29" t="str">
        <f t="shared" si="202"/>
        <v>Medicaid APG</v>
      </c>
      <c r="AF345" s="27" t="str">
        <f t="shared" si="190"/>
        <v>N/A</v>
      </c>
      <c r="AG345" s="27" t="str">
        <f t="shared" si="199"/>
        <v>Medicaid APG</v>
      </c>
      <c r="AH345" s="23" t="s">
        <v>44</v>
      </c>
      <c r="AI345" s="82" t="s">
        <v>44</v>
      </c>
      <c r="AJ345" s="23" t="s">
        <v>44</v>
      </c>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c r="BU345" s="47"/>
      <c r="BV345" s="47"/>
      <c r="BW345" s="47"/>
      <c r="BX345" s="47"/>
      <c r="BY345" s="47"/>
      <c r="BZ345" s="47"/>
      <c r="CA345" s="47"/>
      <c r="CB345" s="47"/>
      <c r="CC345" s="47"/>
      <c r="CD345" s="47"/>
      <c r="CE345" s="47"/>
      <c r="CF345" s="47"/>
      <c r="CG345" s="47"/>
      <c r="CH345" s="47"/>
      <c r="CI345" s="47"/>
      <c r="CJ345" s="47"/>
    </row>
    <row r="346" spans="1:88" ht="15" customHeight="1" x14ac:dyDescent="0.25">
      <c r="A346" s="106"/>
      <c r="B346" s="25"/>
      <c r="C346" s="43"/>
      <c r="D346" s="52" t="s">
        <v>334</v>
      </c>
      <c r="E346" s="58"/>
      <c r="F346" s="93">
        <v>1684</v>
      </c>
      <c r="G346" s="27">
        <f t="shared" si="192"/>
        <v>1263</v>
      </c>
      <c r="H346" s="12">
        <f t="shared" si="209"/>
        <v>471.52000000000004</v>
      </c>
      <c r="I346" s="29">
        <f t="shared" si="210"/>
        <v>471.52000000000004</v>
      </c>
      <c r="J346" s="27">
        <f t="shared" si="193"/>
        <v>1094.6000000000001</v>
      </c>
      <c r="K346" s="29">
        <f t="shared" si="206"/>
        <v>495.09600000000006</v>
      </c>
      <c r="L346" s="27">
        <f>F346*0.6245</f>
        <v>1051.6580000000001</v>
      </c>
      <c r="M346" s="29">
        <f t="shared" si="205"/>
        <v>421</v>
      </c>
      <c r="N346" s="29">
        <f t="shared" si="211"/>
        <v>471.52000000000004</v>
      </c>
      <c r="O346" s="27">
        <f t="shared" si="194"/>
        <v>1051.6580000000001</v>
      </c>
      <c r="P346" s="23" t="s">
        <v>53</v>
      </c>
      <c r="Q346" s="27">
        <f t="shared" si="195"/>
        <v>639.91999999999996</v>
      </c>
      <c r="R346" s="29" t="str">
        <f t="shared" si="212"/>
        <v>Medicaid APG</v>
      </c>
      <c r="S346" s="29">
        <f t="shared" si="189"/>
        <v>471.52000000000004</v>
      </c>
      <c r="T346" s="29">
        <f>F346*0.75</f>
        <v>1263</v>
      </c>
      <c r="U346" s="29">
        <f t="shared" si="213"/>
        <v>471.52000000000004</v>
      </c>
      <c r="V346" s="29">
        <f t="shared" si="214"/>
        <v>471.52000000000004</v>
      </c>
      <c r="W346" s="29">
        <f>F346*0.26</f>
        <v>437.84000000000003</v>
      </c>
      <c r="X346" s="23" t="s">
        <v>53</v>
      </c>
      <c r="Y346" s="33">
        <f t="shared" si="207"/>
        <v>471.52000000000004</v>
      </c>
      <c r="Z346" s="23" t="s">
        <v>398</v>
      </c>
      <c r="AA346" s="29">
        <f t="shared" si="215"/>
        <v>471.52000000000004</v>
      </c>
      <c r="AB346" s="33" t="str">
        <f t="shared" si="216"/>
        <v>Medicaid APG</v>
      </c>
      <c r="AC346" s="33">
        <f t="shared" si="217"/>
        <v>471.52000000000004</v>
      </c>
      <c r="AD346" s="29">
        <f t="shared" si="203"/>
        <v>1094.6000000000001</v>
      </c>
      <c r="AE346" s="29" t="str">
        <f t="shared" si="202"/>
        <v>Medicaid APG</v>
      </c>
      <c r="AF346" s="27">
        <f t="shared" si="190"/>
        <v>471.52000000000004</v>
      </c>
      <c r="AG346" s="27" t="str">
        <f t="shared" si="199"/>
        <v>Medicaid APG</v>
      </c>
      <c r="AH346" s="34">
        <f t="shared" si="201"/>
        <v>1384.6269</v>
      </c>
      <c r="AI346" s="28">
        <f t="shared" si="200"/>
        <v>421</v>
      </c>
      <c r="AJ346" s="29">
        <f t="shared" si="191"/>
        <v>1684</v>
      </c>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row>
    <row r="347" spans="1:88" ht="15" customHeight="1" thickBot="1" x14ac:dyDescent="0.3">
      <c r="A347" s="106"/>
      <c r="B347" s="25"/>
      <c r="C347" s="43"/>
      <c r="D347" s="53" t="s">
        <v>335</v>
      </c>
      <c r="E347" s="59"/>
      <c r="F347" s="93">
        <v>18700</v>
      </c>
      <c r="G347" s="27">
        <f t="shared" si="192"/>
        <v>14025</v>
      </c>
      <c r="H347" s="12">
        <f t="shared" si="209"/>
        <v>5236.0000000000009</v>
      </c>
      <c r="I347" s="29">
        <f t="shared" si="210"/>
        <v>5236.0000000000009</v>
      </c>
      <c r="J347" s="27">
        <f t="shared" si="193"/>
        <v>12155</v>
      </c>
      <c r="K347" s="29">
        <f t="shared" si="206"/>
        <v>5497.8000000000011</v>
      </c>
      <c r="L347" s="27">
        <f>F347*0.6245</f>
        <v>11678.150000000001</v>
      </c>
      <c r="M347" s="29">
        <f t="shared" si="205"/>
        <v>4675</v>
      </c>
      <c r="N347" s="29">
        <f t="shared" si="211"/>
        <v>5236.0000000000009</v>
      </c>
      <c r="O347" s="27">
        <f t="shared" si="194"/>
        <v>11678.150000000001</v>
      </c>
      <c r="P347" s="23" t="s">
        <v>53</v>
      </c>
      <c r="Q347" s="27">
        <f t="shared" si="195"/>
        <v>7106</v>
      </c>
      <c r="R347" s="29" t="str">
        <f t="shared" si="212"/>
        <v>Medicaid APG</v>
      </c>
      <c r="S347" s="29">
        <f t="shared" si="189"/>
        <v>5236.0000000000009</v>
      </c>
      <c r="T347" s="29">
        <f>F347*0.75</f>
        <v>14025</v>
      </c>
      <c r="U347" s="29">
        <f t="shared" si="213"/>
        <v>5236.0000000000009</v>
      </c>
      <c r="V347" s="29">
        <f t="shared" si="214"/>
        <v>5236.0000000000009</v>
      </c>
      <c r="W347" s="29">
        <f>F347*0.26</f>
        <v>4862</v>
      </c>
      <c r="X347" s="23" t="s">
        <v>53</v>
      </c>
      <c r="Y347" s="33">
        <f t="shared" si="207"/>
        <v>5236.0000000000009</v>
      </c>
      <c r="Z347" s="23">
        <v>3041</v>
      </c>
      <c r="AA347" s="29">
        <f t="shared" si="215"/>
        <v>5236.0000000000009</v>
      </c>
      <c r="AB347" s="33" t="str">
        <f t="shared" si="216"/>
        <v>Medicaid APG</v>
      </c>
      <c r="AC347" s="33">
        <f t="shared" si="217"/>
        <v>5236.0000000000009</v>
      </c>
      <c r="AD347" s="29">
        <f t="shared" si="203"/>
        <v>12155</v>
      </c>
      <c r="AE347" s="29" t="str">
        <f t="shared" si="202"/>
        <v>Medicaid APG</v>
      </c>
      <c r="AF347" s="27">
        <f t="shared" si="190"/>
        <v>5236.0000000000009</v>
      </c>
      <c r="AG347" s="27" t="str">
        <f t="shared" si="199"/>
        <v>Medicaid APG</v>
      </c>
      <c r="AH347" s="34">
        <f t="shared" si="201"/>
        <v>15375.6075</v>
      </c>
      <c r="AI347" s="28">
        <f t="shared" si="200"/>
        <v>3041</v>
      </c>
      <c r="AJ347" s="29">
        <f t="shared" si="191"/>
        <v>18700</v>
      </c>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c r="BY347" s="47"/>
      <c r="BZ347" s="47"/>
      <c r="CA347" s="47"/>
      <c r="CB347" s="47"/>
      <c r="CC347" s="47"/>
      <c r="CD347" s="47"/>
      <c r="CE347" s="47"/>
      <c r="CF347" s="47"/>
      <c r="CG347" s="47"/>
      <c r="CH347" s="47"/>
      <c r="CI347" s="47"/>
      <c r="CJ347" s="47"/>
    </row>
    <row r="348" spans="1:88" ht="15" customHeight="1" x14ac:dyDescent="0.25">
      <c r="A348" s="106"/>
      <c r="B348" s="25">
        <v>55700</v>
      </c>
      <c r="C348" s="43">
        <v>55700</v>
      </c>
      <c r="D348" s="44" t="s">
        <v>318</v>
      </c>
      <c r="E348" s="54" t="s">
        <v>347</v>
      </c>
      <c r="F348" s="93" t="s">
        <v>44</v>
      </c>
      <c r="G348" s="75" t="s">
        <v>44</v>
      </c>
      <c r="H348" s="12" t="str">
        <f t="shared" si="209"/>
        <v>N/A</v>
      </c>
      <c r="I348" s="29" t="str">
        <f t="shared" si="210"/>
        <v>N/A</v>
      </c>
      <c r="J348" s="75" t="s">
        <v>44</v>
      </c>
      <c r="K348" s="23" t="s">
        <v>44</v>
      </c>
      <c r="L348" s="78" t="s">
        <v>44</v>
      </c>
      <c r="M348" s="23" t="s">
        <v>44</v>
      </c>
      <c r="N348" s="29" t="str">
        <f t="shared" si="211"/>
        <v>N/A</v>
      </c>
      <c r="O348" s="78" t="s">
        <v>44</v>
      </c>
      <c r="P348" s="23" t="s">
        <v>44</v>
      </c>
      <c r="Q348" s="78" t="s">
        <v>44</v>
      </c>
      <c r="R348" s="29" t="str">
        <f t="shared" si="212"/>
        <v>N/A</v>
      </c>
      <c r="S348" s="29" t="str">
        <f t="shared" si="189"/>
        <v>N/A</v>
      </c>
      <c r="T348" s="23" t="s">
        <v>44</v>
      </c>
      <c r="U348" s="29" t="str">
        <f t="shared" si="213"/>
        <v>N/A</v>
      </c>
      <c r="V348" s="29" t="str">
        <f t="shared" si="214"/>
        <v>N/A</v>
      </c>
      <c r="W348" s="23" t="s">
        <v>44</v>
      </c>
      <c r="X348" s="23" t="s">
        <v>44</v>
      </c>
      <c r="Y348" s="33" t="s">
        <v>44</v>
      </c>
      <c r="Z348" s="27" t="s">
        <v>44</v>
      </c>
      <c r="AA348" s="29" t="str">
        <f t="shared" si="215"/>
        <v>N/A</v>
      </c>
      <c r="AB348" s="33" t="str">
        <f t="shared" si="216"/>
        <v>N/A</v>
      </c>
      <c r="AC348" s="33" t="str">
        <f t="shared" si="217"/>
        <v>N/A</v>
      </c>
      <c r="AD348" s="23" t="s">
        <v>44</v>
      </c>
      <c r="AE348" s="29" t="str">
        <f t="shared" si="202"/>
        <v>N/A</v>
      </c>
      <c r="AF348" s="27" t="str">
        <f t="shared" si="190"/>
        <v>N/A</v>
      </c>
      <c r="AG348" s="27" t="str">
        <f t="shared" si="199"/>
        <v>N/A</v>
      </c>
      <c r="AH348" s="23" t="s">
        <v>44</v>
      </c>
      <c r="AI348" s="82" t="s">
        <v>44</v>
      </c>
      <c r="AJ348" s="23" t="s">
        <v>44</v>
      </c>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c r="BM348" s="47"/>
      <c r="BN348" s="47"/>
      <c r="BO348" s="47"/>
      <c r="BP348" s="47"/>
      <c r="BQ348" s="47"/>
      <c r="BR348" s="47"/>
      <c r="BS348" s="47"/>
      <c r="BT348" s="47"/>
      <c r="BU348" s="47"/>
      <c r="BV348" s="47"/>
      <c r="BW348" s="47"/>
      <c r="BX348" s="47"/>
      <c r="BY348" s="47"/>
      <c r="BZ348" s="47"/>
      <c r="CA348" s="47"/>
      <c r="CB348" s="47"/>
      <c r="CC348" s="47"/>
      <c r="CD348" s="47"/>
      <c r="CE348" s="47"/>
      <c r="CF348" s="47"/>
      <c r="CG348" s="47"/>
      <c r="CH348" s="47"/>
      <c r="CI348" s="47"/>
      <c r="CJ348" s="47"/>
    </row>
    <row r="349" spans="1:88" ht="15" customHeight="1" x14ac:dyDescent="0.25">
      <c r="A349" s="106"/>
      <c r="B349" s="25">
        <v>55866</v>
      </c>
      <c r="C349" s="43">
        <v>55866</v>
      </c>
      <c r="D349" s="46" t="s">
        <v>318</v>
      </c>
      <c r="E349" s="60" t="s">
        <v>348</v>
      </c>
      <c r="F349" s="93" t="s">
        <v>44</v>
      </c>
      <c r="G349" s="75" t="s">
        <v>44</v>
      </c>
      <c r="H349" s="12" t="str">
        <f t="shared" si="209"/>
        <v>N/A</v>
      </c>
      <c r="I349" s="29" t="str">
        <f t="shared" si="210"/>
        <v>N/A</v>
      </c>
      <c r="J349" s="75" t="s">
        <v>44</v>
      </c>
      <c r="K349" s="23" t="s">
        <v>44</v>
      </c>
      <c r="L349" s="78" t="s">
        <v>44</v>
      </c>
      <c r="M349" s="23" t="s">
        <v>44</v>
      </c>
      <c r="N349" s="29" t="str">
        <f t="shared" si="211"/>
        <v>N/A</v>
      </c>
      <c r="O349" s="78" t="s">
        <v>44</v>
      </c>
      <c r="P349" s="23" t="s">
        <v>44</v>
      </c>
      <c r="Q349" s="78" t="s">
        <v>44</v>
      </c>
      <c r="R349" s="29" t="str">
        <f t="shared" si="212"/>
        <v>N/A</v>
      </c>
      <c r="S349" s="29" t="str">
        <f t="shared" si="189"/>
        <v>N/A</v>
      </c>
      <c r="T349" s="23" t="s">
        <v>44</v>
      </c>
      <c r="U349" s="29" t="str">
        <f t="shared" si="213"/>
        <v>N/A</v>
      </c>
      <c r="V349" s="29" t="str">
        <f t="shared" si="214"/>
        <v>N/A</v>
      </c>
      <c r="W349" s="23" t="s">
        <v>44</v>
      </c>
      <c r="X349" s="23" t="s">
        <v>44</v>
      </c>
      <c r="Y349" s="33" t="s">
        <v>44</v>
      </c>
      <c r="Z349" s="27" t="s">
        <v>44</v>
      </c>
      <c r="AA349" s="29" t="str">
        <f t="shared" si="215"/>
        <v>N/A</v>
      </c>
      <c r="AB349" s="33" t="str">
        <f t="shared" si="216"/>
        <v>N/A</v>
      </c>
      <c r="AC349" s="33" t="str">
        <f t="shared" si="217"/>
        <v>N/A</v>
      </c>
      <c r="AD349" s="23" t="s">
        <v>44</v>
      </c>
      <c r="AE349" s="29" t="str">
        <f t="shared" si="202"/>
        <v>N/A</v>
      </c>
      <c r="AF349" s="27" t="str">
        <f t="shared" si="190"/>
        <v>N/A</v>
      </c>
      <c r="AG349" s="27" t="str">
        <f t="shared" si="199"/>
        <v>N/A</v>
      </c>
      <c r="AH349" s="23" t="s">
        <v>44</v>
      </c>
      <c r="AI349" s="82" t="s">
        <v>44</v>
      </c>
      <c r="AJ349" s="23" t="s">
        <v>44</v>
      </c>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c r="BM349" s="47"/>
      <c r="BN349" s="47"/>
      <c r="BO349" s="47"/>
      <c r="BP349" s="47"/>
      <c r="BQ349" s="47"/>
      <c r="BR349" s="47"/>
      <c r="BS349" s="47"/>
      <c r="BT349" s="47"/>
      <c r="BU349" s="47"/>
      <c r="BV349" s="47"/>
      <c r="BW349" s="47"/>
      <c r="BX349" s="47"/>
      <c r="BY349" s="47"/>
      <c r="BZ349" s="47"/>
      <c r="CA349" s="47"/>
      <c r="CB349" s="47"/>
      <c r="CC349" s="47"/>
      <c r="CD349" s="47"/>
      <c r="CE349" s="47"/>
      <c r="CF349" s="47"/>
      <c r="CG349" s="47"/>
      <c r="CH349" s="47"/>
      <c r="CI349" s="47"/>
      <c r="CJ349" s="47"/>
    </row>
    <row r="350" spans="1:88" ht="15" customHeight="1" x14ac:dyDescent="0.25">
      <c r="A350" s="106"/>
      <c r="B350" s="25">
        <v>59400</v>
      </c>
      <c r="C350" s="43">
        <v>59400</v>
      </c>
      <c r="D350" s="46" t="s">
        <v>318</v>
      </c>
      <c r="E350" s="60" t="s">
        <v>349</v>
      </c>
      <c r="F350" s="93">
        <v>6866</v>
      </c>
      <c r="G350" s="27">
        <f t="shared" si="192"/>
        <v>5149.5</v>
      </c>
      <c r="H350" s="12">
        <f t="shared" si="209"/>
        <v>1922.4800000000002</v>
      </c>
      <c r="I350" s="29">
        <f t="shared" si="210"/>
        <v>1922.4800000000002</v>
      </c>
      <c r="J350" s="27">
        <f t="shared" si="193"/>
        <v>4462.9000000000005</v>
      </c>
      <c r="K350" s="29">
        <f t="shared" si="206"/>
        <v>2018.6040000000003</v>
      </c>
      <c r="L350" s="27">
        <f>F350*0.6245</f>
        <v>4287.817</v>
      </c>
      <c r="M350" s="29">
        <f t="shared" si="205"/>
        <v>1716.5</v>
      </c>
      <c r="N350" s="29">
        <f t="shared" si="211"/>
        <v>1922.4800000000002</v>
      </c>
      <c r="O350" s="27">
        <f t="shared" si="194"/>
        <v>4287.817</v>
      </c>
      <c r="P350" s="23" t="s">
        <v>53</v>
      </c>
      <c r="Q350" s="27">
        <f t="shared" si="195"/>
        <v>2609.08</v>
      </c>
      <c r="R350" s="29" t="str">
        <f t="shared" si="212"/>
        <v>Medicaid APG</v>
      </c>
      <c r="S350" s="29">
        <f t="shared" si="189"/>
        <v>1922.4800000000002</v>
      </c>
      <c r="T350" s="29">
        <f>F350*0.75</f>
        <v>5149.5</v>
      </c>
      <c r="U350" s="29">
        <f t="shared" si="213"/>
        <v>1922.4800000000002</v>
      </c>
      <c r="V350" s="29">
        <f t="shared" si="214"/>
        <v>1922.4800000000002</v>
      </c>
      <c r="W350" s="29">
        <f>F350*0.26</f>
        <v>1785.16</v>
      </c>
      <c r="X350" s="23" t="s">
        <v>53</v>
      </c>
      <c r="Y350" s="33">
        <f t="shared" si="207"/>
        <v>1922.4800000000002</v>
      </c>
      <c r="Z350" s="23">
        <v>3041</v>
      </c>
      <c r="AA350" s="29">
        <f t="shared" si="215"/>
        <v>1922.4800000000002</v>
      </c>
      <c r="AB350" s="33" t="str">
        <f t="shared" si="216"/>
        <v>Medicaid APG</v>
      </c>
      <c r="AC350" s="33">
        <f t="shared" si="217"/>
        <v>1922.4800000000002</v>
      </c>
      <c r="AD350" s="29">
        <f t="shared" si="203"/>
        <v>4462.9000000000005</v>
      </c>
      <c r="AE350" s="29" t="str">
        <f t="shared" si="202"/>
        <v>Medicaid APG</v>
      </c>
      <c r="AF350" s="27">
        <f t="shared" si="190"/>
        <v>1922.4800000000002</v>
      </c>
      <c r="AG350" s="27" t="str">
        <f t="shared" si="199"/>
        <v>Medicaid APG</v>
      </c>
      <c r="AH350" s="34">
        <f t="shared" si="201"/>
        <v>5645.3968500000001</v>
      </c>
      <c r="AI350" s="28">
        <f t="shared" si="200"/>
        <v>1716.5</v>
      </c>
      <c r="AJ350" s="29">
        <f t="shared" si="191"/>
        <v>6866</v>
      </c>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c r="BU350" s="47"/>
      <c r="BV350" s="47"/>
      <c r="BW350" s="47"/>
      <c r="BX350" s="47"/>
      <c r="BY350" s="47"/>
      <c r="BZ350" s="47"/>
      <c r="CA350" s="47"/>
      <c r="CB350" s="47"/>
      <c r="CC350" s="47"/>
      <c r="CD350" s="47"/>
      <c r="CE350" s="47"/>
      <c r="CF350" s="47"/>
      <c r="CG350" s="47"/>
      <c r="CH350" s="47"/>
      <c r="CI350" s="47"/>
      <c r="CJ350" s="47"/>
    </row>
    <row r="351" spans="1:88" ht="15" customHeight="1" x14ac:dyDescent="0.25">
      <c r="A351" s="106"/>
      <c r="B351" s="25">
        <v>59510</v>
      </c>
      <c r="C351" s="43">
        <v>59510</v>
      </c>
      <c r="D351" s="46" t="s">
        <v>318</v>
      </c>
      <c r="E351" s="60" t="s">
        <v>350</v>
      </c>
      <c r="F351" s="93">
        <v>26024.25</v>
      </c>
      <c r="G351" s="27">
        <f t="shared" si="192"/>
        <v>19518.1875</v>
      </c>
      <c r="H351" s="12">
        <f t="shared" si="209"/>
        <v>7286.7900000000009</v>
      </c>
      <c r="I351" s="29">
        <f t="shared" si="210"/>
        <v>7286.7900000000009</v>
      </c>
      <c r="J351" s="27">
        <f t="shared" si="193"/>
        <v>16915.762500000001</v>
      </c>
      <c r="K351" s="29">
        <f t="shared" si="206"/>
        <v>7651.1295000000009</v>
      </c>
      <c r="L351" s="27">
        <f>F351*0.6245</f>
        <v>16252.144125000001</v>
      </c>
      <c r="M351" s="29">
        <f t="shared" si="205"/>
        <v>6506.0625</v>
      </c>
      <c r="N351" s="29">
        <f t="shared" si="211"/>
        <v>7286.7900000000009</v>
      </c>
      <c r="O351" s="27">
        <f t="shared" si="194"/>
        <v>16252.144125000001</v>
      </c>
      <c r="P351" s="23" t="s">
        <v>53</v>
      </c>
      <c r="Q351" s="27">
        <f t="shared" si="195"/>
        <v>9889.2150000000001</v>
      </c>
      <c r="R351" s="29" t="str">
        <f t="shared" si="212"/>
        <v>Medicaid APG</v>
      </c>
      <c r="S351" s="29">
        <f t="shared" si="189"/>
        <v>7286.7900000000009</v>
      </c>
      <c r="T351" s="29">
        <f>F351*0.75</f>
        <v>19518.1875</v>
      </c>
      <c r="U351" s="29">
        <f t="shared" si="213"/>
        <v>7286.7900000000009</v>
      </c>
      <c r="V351" s="29">
        <f t="shared" si="214"/>
        <v>7286.7900000000009</v>
      </c>
      <c r="W351" s="29">
        <f t="shared" ref="W351:W352" si="218">F351*0.26</f>
        <v>6766.3050000000003</v>
      </c>
      <c r="X351" s="23" t="s">
        <v>53</v>
      </c>
      <c r="Y351" s="33">
        <f t="shared" si="207"/>
        <v>7286.7900000000009</v>
      </c>
      <c r="Z351" s="23">
        <v>3041</v>
      </c>
      <c r="AA351" s="29">
        <f t="shared" si="215"/>
        <v>7286.7900000000009</v>
      </c>
      <c r="AB351" s="33" t="str">
        <f t="shared" si="216"/>
        <v>Medicaid APG</v>
      </c>
      <c r="AC351" s="33">
        <f t="shared" si="217"/>
        <v>7286.7900000000009</v>
      </c>
      <c r="AD351" s="29">
        <f t="shared" si="203"/>
        <v>16915.762500000001</v>
      </c>
      <c r="AE351" s="29" t="str">
        <f t="shared" si="202"/>
        <v>Medicaid APG</v>
      </c>
      <c r="AF351" s="27">
        <f t="shared" si="190"/>
        <v>7286.7900000000009</v>
      </c>
      <c r="AG351" s="27" t="str">
        <f t="shared" si="199"/>
        <v>Medicaid APG</v>
      </c>
      <c r="AH351" s="34">
        <f t="shared" si="201"/>
        <v>21397.788956249999</v>
      </c>
      <c r="AI351" s="28">
        <f t="shared" si="200"/>
        <v>3041</v>
      </c>
      <c r="AJ351" s="29">
        <f t="shared" si="191"/>
        <v>26024.25</v>
      </c>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c r="BU351" s="47"/>
      <c r="BV351" s="47"/>
      <c r="BW351" s="47"/>
      <c r="BX351" s="47"/>
      <c r="BY351" s="47"/>
      <c r="BZ351" s="47"/>
      <c r="CA351" s="47"/>
      <c r="CB351" s="47"/>
      <c r="CC351" s="47"/>
      <c r="CD351" s="47"/>
      <c r="CE351" s="47"/>
      <c r="CF351" s="47"/>
      <c r="CG351" s="47"/>
      <c r="CH351" s="47"/>
      <c r="CI351" s="47"/>
      <c r="CJ351" s="47"/>
    </row>
    <row r="352" spans="1:88" ht="15" customHeight="1" x14ac:dyDescent="0.25">
      <c r="A352" s="106"/>
      <c r="B352" s="25">
        <v>59610</v>
      </c>
      <c r="C352" s="43">
        <v>59610</v>
      </c>
      <c r="D352" s="46" t="s">
        <v>318</v>
      </c>
      <c r="E352" s="86" t="s">
        <v>351</v>
      </c>
      <c r="F352" s="93">
        <v>5444.78</v>
      </c>
      <c r="G352" s="27">
        <f t="shared" si="192"/>
        <v>4083.585</v>
      </c>
      <c r="H352" s="12">
        <f t="shared" si="209"/>
        <v>1524.5384000000001</v>
      </c>
      <c r="I352" s="29">
        <f t="shared" si="210"/>
        <v>1524.5384000000001</v>
      </c>
      <c r="J352" s="27">
        <f t="shared" si="193"/>
        <v>3539.107</v>
      </c>
      <c r="K352" s="29">
        <f t="shared" si="206"/>
        <v>1600.7653200000002</v>
      </c>
      <c r="L352" s="27">
        <f>F352*0.6245</f>
        <v>3400.2651100000003</v>
      </c>
      <c r="M352" s="29">
        <f t="shared" si="205"/>
        <v>1361.1949999999999</v>
      </c>
      <c r="N352" s="29">
        <f t="shared" si="211"/>
        <v>1524.5384000000001</v>
      </c>
      <c r="O352" s="27">
        <f t="shared" si="194"/>
        <v>3400.2651100000003</v>
      </c>
      <c r="P352" s="78" t="s">
        <v>53</v>
      </c>
      <c r="Q352" s="27">
        <f t="shared" si="195"/>
        <v>2069.0164</v>
      </c>
      <c r="R352" s="29" t="str">
        <f t="shared" si="212"/>
        <v>Medicaid APG</v>
      </c>
      <c r="S352" s="29">
        <f t="shared" si="189"/>
        <v>1524.5384000000001</v>
      </c>
      <c r="T352" s="29">
        <f>F352*0.75</f>
        <v>4083.585</v>
      </c>
      <c r="U352" s="29">
        <f t="shared" si="213"/>
        <v>1524.5384000000001</v>
      </c>
      <c r="V352" s="29">
        <f t="shared" si="214"/>
        <v>1524.5384000000001</v>
      </c>
      <c r="W352" s="29">
        <f t="shared" si="218"/>
        <v>1415.6428000000001</v>
      </c>
      <c r="X352" s="78" t="s">
        <v>53</v>
      </c>
      <c r="Y352" s="33">
        <f t="shared" si="207"/>
        <v>1524.5384000000001</v>
      </c>
      <c r="Z352" s="36">
        <v>3041</v>
      </c>
      <c r="AA352" s="23">
        <f>Y352</f>
        <v>1524.5384000000001</v>
      </c>
      <c r="AB352" s="33" t="str">
        <f t="shared" si="216"/>
        <v>Medicaid APG</v>
      </c>
      <c r="AC352" s="33">
        <f t="shared" si="217"/>
        <v>1524.5384000000001</v>
      </c>
      <c r="AD352" s="29">
        <f t="shared" si="203"/>
        <v>3539.107</v>
      </c>
      <c r="AE352" s="23" t="s">
        <v>53</v>
      </c>
      <c r="AF352" s="27">
        <f t="shared" si="190"/>
        <v>1524.5384000000001</v>
      </c>
      <c r="AG352" s="78" t="s">
        <v>53</v>
      </c>
      <c r="AH352" s="34">
        <f t="shared" si="201"/>
        <v>4476.8342355000004</v>
      </c>
      <c r="AI352" s="28">
        <f t="shared" si="200"/>
        <v>1361.1949999999999</v>
      </c>
      <c r="AJ352" s="29">
        <f t="shared" si="191"/>
        <v>5444.78</v>
      </c>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row>
    <row r="353" spans="1:88" ht="15" customHeight="1" thickBot="1" x14ac:dyDescent="0.3">
      <c r="A353" s="106"/>
      <c r="B353" s="25">
        <v>62322</v>
      </c>
      <c r="C353" s="43">
        <v>62322</v>
      </c>
      <c r="D353" s="61" t="s">
        <v>318</v>
      </c>
      <c r="E353" s="62" t="s">
        <v>352</v>
      </c>
      <c r="F353" s="93" t="s">
        <v>44</v>
      </c>
      <c r="G353" s="75" t="s">
        <v>44</v>
      </c>
      <c r="H353" s="12" t="str">
        <f t="shared" si="209"/>
        <v>N/A</v>
      </c>
      <c r="I353" s="29" t="str">
        <f t="shared" si="210"/>
        <v>N/A</v>
      </c>
      <c r="J353" s="75" t="s">
        <v>44</v>
      </c>
      <c r="K353" s="78" t="s">
        <v>44</v>
      </c>
      <c r="L353" s="78" t="s">
        <v>44</v>
      </c>
      <c r="M353" s="23" t="s">
        <v>44</v>
      </c>
      <c r="N353" s="29" t="str">
        <f t="shared" si="211"/>
        <v>N/A</v>
      </c>
      <c r="O353" s="27" t="s">
        <v>44</v>
      </c>
      <c r="P353" s="27" t="s">
        <v>44</v>
      </c>
      <c r="Q353" s="27" t="str">
        <f t="shared" ref="Q353:Q360" si="219">Y353</f>
        <v>N/A</v>
      </c>
      <c r="R353" s="29" t="str">
        <f t="shared" si="212"/>
        <v>N/A</v>
      </c>
      <c r="S353" s="27" t="s">
        <v>44</v>
      </c>
      <c r="T353" s="23" t="s">
        <v>44</v>
      </c>
      <c r="U353" s="29" t="str">
        <f t="shared" si="213"/>
        <v>N/A</v>
      </c>
      <c r="V353" s="29" t="str">
        <f t="shared" si="214"/>
        <v>N/A</v>
      </c>
      <c r="W353" s="23" t="s">
        <v>44</v>
      </c>
      <c r="X353" s="27" t="s">
        <v>44</v>
      </c>
      <c r="Y353" s="33" t="s">
        <v>44</v>
      </c>
      <c r="Z353" s="27" t="s">
        <v>44</v>
      </c>
      <c r="AA353" s="29" t="str">
        <f t="shared" si="215"/>
        <v>N/A</v>
      </c>
      <c r="AB353" s="33" t="str">
        <f t="shared" si="216"/>
        <v>N/A</v>
      </c>
      <c r="AC353" s="33" t="str">
        <f t="shared" si="217"/>
        <v>N/A</v>
      </c>
      <c r="AD353" s="27" t="s">
        <v>44</v>
      </c>
      <c r="AE353" s="29" t="str">
        <f t="shared" si="202"/>
        <v>N/A</v>
      </c>
      <c r="AF353" s="27" t="str">
        <f t="shared" si="190"/>
        <v>N/A</v>
      </c>
      <c r="AG353" s="27" t="str">
        <f t="shared" si="199"/>
        <v>N/A</v>
      </c>
      <c r="AH353" s="23" t="s">
        <v>44</v>
      </c>
      <c r="AI353" s="27" t="s">
        <v>44</v>
      </c>
      <c r="AJ353" s="27" t="s">
        <v>44</v>
      </c>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row>
    <row r="354" spans="1:88" ht="15" customHeight="1" x14ac:dyDescent="0.25">
      <c r="A354" s="106"/>
      <c r="B354" s="25"/>
      <c r="C354" s="43"/>
      <c r="D354" s="51" t="s">
        <v>331</v>
      </c>
      <c r="E354" s="63" t="s">
        <v>358</v>
      </c>
      <c r="F354" s="93" t="s">
        <v>44</v>
      </c>
      <c r="G354" s="75" t="s">
        <v>44</v>
      </c>
      <c r="H354" s="12" t="str">
        <f t="shared" si="209"/>
        <v>N/A</v>
      </c>
      <c r="I354" s="29" t="str">
        <f t="shared" si="210"/>
        <v>N/A</v>
      </c>
      <c r="J354" s="75" t="s">
        <v>44</v>
      </c>
      <c r="K354" s="78" t="s">
        <v>44</v>
      </c>
      <c r="L354" s="78" t="s">
        <v>44</v>
      </c>
      <c r="M354" s="23" t="s">
        <v>44</v>
      </c>
      <c r="N354" s="29" t="str">
        <f t="shared" si="211"/>
        <v>N/A</v>
      </c>
      <c r="O354" s="27" t="s">
        <v>44</v>
      </c>
      <c r="P354" s="27" t="s">
        <v>44</v>
      </c>
      <c r="Q354" s="27" t="str">
        <f t="shared" si="219"/>
        <v>N/A</v>
      </c>
      <c r="R354" s="29" t="str">
        <f t="shared" si="212"/>
        <v>N/A</v>
      </c>
      <c r="S354" s="27" t="s">
        <v>44</v>
      </c>
      <c r="T354" s="23" t="s">
        <v>44</v>
      </c>
      <c r="U354" s="29" t="str">
        <f t="shared" si="213"/>
        <v>N/A</v>
      </c>
      <c r="V354" s="29" t="str">
        <f t="shared" si="214"/>
        <v>N/A</v>
      </c>
      <c r="W354" s="23" t="s">
        <v>44</v>
      </c>
      <c r="X354" s="27" t="s">
        <v>44</v>
      </c>
      <c r="Y354" s="33" t="s">
        <v>44</v>
      </c>
      <c r="Z354" s="27" t="s">
        <v>44</v>
      </c>
      <c r="AA354" s="29" t="str">
        <f t="shared" si="215"/>
        <v>N/A</v>
      </c>
      <c r="AB354" s="33" t="str">
        <f t="shared" si="216"/>
        <v>N/A</v>
      </c>
      <c r="AC354" s="33" t="str">
        <f t="shared" si="217"/>
        <v>N/A</v>
      </c>
      <c r="AD354" s="27" t="s">
        <v>44</v>
      </c>
      <c r="AE354" s="29" t="str">
        <f t="shared" si="202"/>
        <v>N/A</v>
      </c>
      <c r="AF354" s="27" t="str">
        <f t="shared" si="190"/>
        <v>N/A</v>
      </c>
      <c r="AG354" s="27" t="str">
        <f t="shared" si="199"/>
        <v>N/A</v>
      </c>
      <c r="AH354" s="23" t="s">
        <v>44</v>
      </c>
      <c r="AI354" s="27" t="s">
        <v>44</v>
      </c>
      <c r="AJ354" s="27" t="s">
        <v>44</v>
      </c>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row>
    <row r="355" spans="1:88" ht="15" customHeight="1" x14ac:dyDescent="0.25">
      <c r="A355" s="106"/>
      <c r="B355" s="25"/>
      <c r="C355" s="43"/>
      <c r="D355" s="52" t="s">
        <v>332</v>
      </c>
      <c r="E355" s="57" t="s">
        <v>333</v>
      </c>
      <c r="F355" s="93" t="s">
        <v>44</v>
      </c>
      <c r="G355" s="75" t="s">
        <v>44</v>
      </c>
      <c r="H355" s="12" t="str">
        <f t="shared" si="209"/>
        <v>N/A</v>
      </c>
      <c r="I355" s="29" t="str">
        <f t="shared" si="210"/>
        <v>N/A</v>
      </c>
      <c r="J355" s="75" t="s">
        <v>44</v>
      </c>
      <c r="K355" s="78" t="s">
        <v>44</v>
      </c>
      <c r="L355" s="78" t="s">
        <v>44</v>
      </c>
      <c r="M355" s="23" t="s">
        <v>44</v>
      </c>
      <c r="N355" s="29" t="str">
        <f t="shared" si="211"/>
        <v>N/A</v>
      </c>
      <c r="O355" s="27" t="s">
        <v>44</v>
      </c>
      <c r="P355" s="27" t="s">
        <v>44</v>
      </c>
      <c r="Q355" s="27" t="str">
        <f t="shared" si="219"/>
        <v>N/A</v>
      </c>
      <c r="R355" s="29" t="str">
        <f t="shared" si="212"/>
        <v>N/A</v>
      </c>
      <c r="S355" s="27" t="s">
        <v>44</v>
      </c>
      <c r="T355" s="23" t="s">
        <v>44</v>
      </c>
      <c r="U355" s="29" t="str">
        <f t="shared" si="213"/>
        <v>N/A</v>
      </c>
      <c r="V355" s="29" t="str">
        <f t="shared" si="214"/>
        <v>N/A</v>
      </c>
      <c r="W355" s="23" t="s">
        <v>44</v>
      </c>
      <c r="X355" s="27" t="s">
        <v>44</v>
      </c>
      <c r="Y355" s="33" t="s">
        <v>44</v>
      </c>
      <c r="Z355" s="27" t="s">
        <v>44</v>
      </c>
      <c r="AA355" s="29" t="str">
        <f t="shared" si="215"/>
        <v>N/A</v>
      </c>
      <c r="AB355" s="33" t="str">
        <f t="shared" si="216"/>
        <v>N/A</v>
      </c>
      <c r="AC355" s="33" t="str">
        <f t="shared" si="217"/>
        <v>N/A</v>
      </c>
      <c r="AD355" s="27" t="s">
        <v>44</v>
      </c>
      <c r="AE355" s="29" t="str">
        <f t="shared" si="202"/>
        <v>N/A</v>
      </c>
      <c r="AF355" s="27" t="str">
        <f t="shared" si="202"/>
        <v>N/A</v>
      </c>
      <c r="AG355" s="27" t="str">
        <f t="shared" si="199"/>
        <v>N/A</v>
      </c>
      <c r="AH355" s="23" t="s">
        <v>44</v>
      </c>
      <c r="AI355" s="27" t="s">
        <v>44</v>
      </c>
      <c r="AJ355" s="27" t="s">
        <v>44</v>
      </c>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c r="BU355" s="47"/>
      <c r="BV355" s="47"/>
      <c r="BW355" s="47"/>
      <c r="BX355" s="47"/>
      <c r="BY355" s="47"/>
      <c r="BZ355" s="47"/>
      <c r="CA355" s="47"/>
      <c r="CB355" s="47"/>
      <c r="CC355" s="47"/>
      <c r="CD355" s="47"/>
      <c r="CE355" s="47"/>
      <c r="CF355" s="47"/>
      <c r="CG355" s="47"/>
      <c r="CH355" s="47"/>
      <c r="CI355" s="47"/>
      <c r="CJ355" s="47"/>
    </row>
    <row r="356" spans="1:88" ht="15" customHeight="1" x14ac:dyDescent="0.25">
      <c r="A356" s="106"/>
      <c r="B356" s="25"/>
      <c r="C356" s="43"/>
      <c r="D356" s="52" t="s">
        <v>334</v>
      </c>
      <c r="E356" s="64" t="s">
        <v>359</v>
      </c>
      <c r="F356" s="93" t="s">
        <v>44</v>
      </c>
      <c r="G356" s="75" t="s">
        <v>44</v>
      </c>
      <c r="H356" s="12" t="str">
        <f t="shared" si="209"/>
        <v>N/A</v>
      </c>
      <c r="I356" s="29" t="str">
        <f t="shared" si="210"/>
        <v>N/A</v>
      </c>
      <c r="J356" s="75" t="s">
        <v>44</v>
      </c>
      <c r="K356" s="78" t="s">
        <v>44</v>
      </c>
      <c r="L356" s="78" t="s">
        <v>44</v>
      </c>
      <c r="M356" s="23" t="s">
        <v>44</v>
      </c>
      <c r="N356" s="29" t="str">
        <f t="shared" si="211"/>
        <v>N/A</v>
      </c>
      <c r="O356" s="27" t="s">
        <v>44</v>
      </c>
      <c r="P356" s="27" t="s">
        <v>44</v>
      </c>
      <c r="Q356" s="27" t="str">
        <f t="shared" si="219"/>
        <v>N/A</v>
      </c>
      <c r="R356" s="29" t="str">
        <f t="shared" si="212"/>
        <v>N/A</v>
      </c>
      <c r="S356" s="27" t="s">
        <v>44</v>
      </c>
      <c r="T356" s="23" t="s">
        <v>44</v>
      </c>
      <c r="U356" s="29" t="str">
        <f t="shared" si="213"/>
        <v>N/A</v>
      </c>
      <c r="V356" s="29" t="str">
        <f t="shared" si="214"/>
        <v>N/A</v>
      </c>
      <c r="W356" s="23" t="s">
        <v>44</v>
      </c>
      <c r="X356" s="27" t="s">
        <v>44</v>
      </c>
      <c r="Y356" s="33" t="s">
        <v>44</v>
      </c>
      <c r="Z356" s="27" t="s">
        <v>44</v>
      </c>
      <c r="AA356" s="29" t="str">
        <f t="shared" si="215"/>
        <v>N/A</v>
      </c>
      <c r="AB356" s="33" t="str">
        <f t="shared" si="216"/>
        <v>N/A</v>
      </c>
      <c r="AC356" s="33" t="str">
        <f t="shared" si="217"/>
        <v>N/A</v>
      </c>
      <c r="AD356" s="27" t="s">
        <v>44</v>
      </c>
      <c r="AE356" s="29" t="str">
        <f t="shared" si="202"/>
        <v>N/A</v>
      </c>
      <c r="AF356" s="27" t="str">
        <f t="shared" si="202"/>
        <v>N/A</v>
      </c>
      <c r="AG356" s="27" t="str">
        <f t="shared" si="199"/>
        <v>N/A</v>
      </c>
      <c r="AH356" s="23" t="s">
        <v>44</v>
      </c>
      <c r="AI356" s="27" t="s">
        <v>44</v>
      </c>
      <c r="AJ356" s="27" t="s">
        <v>44</v>
      </c>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row>
    <row r="357" spans="1:88" ht="15" customHeight="1" thickBot="1" x14ac:dyDescent="0.3">
      <c r="A357" s="106"/>
      <c r="B357" s="25"/>
      <c r="C357" s="43"/>
      <c r="D357" s="53" t="s">
        <v>335</v>
      </c>
      <c r="E357" s="65" t="s">
        <v>359</v>
      </c>
      <c r="F357" s="93" t="s">
        <v>44</v>
      </c>
      <c r="G357" s="75" t="s">
        <v>44</v>
      </c>
      <c r="H357" s="12" t="str">
        <f t="shared" si="209"/>
        <v>N/A</v>
      </c>
      <c r="I357" s="29" t="str">
        <f t="shared" si="210"/>
        <v>N/A</v>
      </c>
      <c r="J357" s="75" t="s">
        <v>44</v>
      </c>
      <c r="K357" s="78" t="s">
        <v>44</v>
      </c>
      <c r="L357" s="78" t="s">
        <v>44</v>
      </c>
      <c r="M357" s="23" t="s">
        <v>44</v>
      </c>
      <c r="N357" s="29" t="str">
        <f t="shared" si="211"/>
        <v>N/A</v>
      </c>
      <c r="O357" s="27" t="s">
        <v>44</v>
      </c>
      <c r="P357" s="27" t="s">
        <v>44</v>
      </c>
      <c r="Q357" s="27" t="str">
        <f t="shared" si="219"/>
        <v>N/A</v>
      </c>
      <c r="R357" s="29" t="str">
        <f t="shared" si="212"/>
        <v>N/A</v>
      </c>
      <c r="S357" s="27" t="s">
        <v>44</v>
      </c>
      <c r="T357" s="23" t="s">
        <v>44</v>
      </c>
      <c r="U357" s="29" t="str">
        <f t="shared" si="213"/>
        <v>N/A</v>
      </c>
      <c r="V357" s="29" t="str">
        <f t="shared" si="214"/>
        <v>N/A</v>
      </c>
      <c r="W357" s="23" t="s">
        <v>44</v>
      </c>
      <c r="X357" s="27" t="s">
        <v>44</v>
      </c>
      <c r="Y357" s="33" t="s">
        <v>44</v>
      </c>
      <c r="Z357" s="27" t="s">
        <v>44</v>
      </c>
      <c r="AA357" s="29" t="str">
        <f t="shared" si="215"/>
        <v>N/A</v>
      </c>
      <c r="AB357" s="33" t="str">
        <f t="shared" si="216"/>
        <v>N/A</v>
      </c>
      <c r="AC357" s="33" t="str">
        <f t="shared" si="217"/>
        <v>N/A</v>
      </c>
      <c r="AD357" s="27" t="s">
        <v>44</v>
      </c>
      <c r="AE357" s="29" t="str">
        <f t="shared" si="202"/>
        <v>N/A</v>
      </c>
      <c r="AF357" s="27" t="str">
        <f t="shared" si="202"/>
        <v>N/A</v>
      </c>
      <c r="AG357" s="27" t="str">
        <f t="shared" si="199"/>
        <v>N/A</v>
      </c>
      <c r="AH357" s="23" t="s">
        <v>44</v>
      </c>
      <c r="AI357" s="27" t="s">
        <v>44</v>
      </c>
      <c r="AJ357" s="27" t="s">
        <v>44</v>
      </c>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c r="BY357" s="47"/>
      <c r="BZ357" s="47"/>
      <c r="CA357" s="47"/>
      <c r="CB357" s="47"/>
      <c r="CC357" s="47"/>
      <c r="CD357" s="47"/>
      <c r="CE357" s="47"/>
      <c r="CF357" s="47"/>
      <c r="CG357" s="47"/>
      <c r="CH357" s="47"/>
      <c r="CI357" s="47"/>
      <c r="CJ357" s="47"/>
    </row>
    <row r="358" spans="1:88" ht="15" customHeight="1" x14ac:dyDescent="0.25">
      <c r="A358" s="106"/>
      <c r="B358" s="25">
        <v>62323</v>
      </c>
      <c r="C358" s="43">
        <v>62323</v>
      </c>
      <c r="D358" s="44" t="s">
        <v>318</v>
      </c>
      <c r="E358" s="54" t="s">
        <v>353</v>
      </c>
      <c r="F358" s="93" t="s">
        <v>44</v>
      </c>
      <c r="G358" s="75" t="s">
        <v>44</v>
      </c>
      <c r="H358" s="12" t="str">
        <f t="shared" si="209"/>
        <v>N/A</v>
      </c>
      <c r="I358" s="29" t="str">
        <f t="shared" si="210"/>
        <v>N/A</v>
      </c>
      <c r="J358" s="75" t="s">
        <v>44</v>
      </c>
      <c r="K358" s="78" t="s">
        <v>44</v>
      </c>
      <c r="L358" s="78" t="s">
        <v>44</v>
      </c>
      <c r="M358" s="23" t="s">
        <v>44</v>
      </c>
      <c r="N358" s="29" t="str">
        <f t="shared" si="211"/>
        <v>N/A</v>
      </c>
      <c r="O358" s="27" t="s">
        <v>44</v>
      </c>
      <c r="P358" s="27" t="s">
        <v>44</v>
      </c>
      <c r="Q358" s="27" t="str">
        <f t="shared" si="219"/>
        <v>N/A</v>
      </c>
      <c r="R358" s="29" t="str">
        <f t="shared" si="212"/>
        <v>N/A</v>
      </c>
      <c r="S358" s="27" t="s">
        <v>44</v>
      </c>
      <c r="T358" s="23" t="s">
        <v>44</v>
      </c>
      <c r="U358" s="29" t="str">
        <f t="shared" si="213"/>
        <v>N/A</v>
      </c>
      <c r="V358" s="29" t="str">
        <f t="shared" si="214"/>
        <v>N/A</v>
      </c>
      <c r="W358" s="23" t="s">
        <v>44</v>
      </c>
      <c r="X358" s="27" t="s">
        <v>44</v>
      </c>
      <c r="Y358" s="33" t="s">
        <v>44</v>
      </c>
      <c r="Z358" s="27" t="s">
        <v>44</v>
      </c>
      <c r="AA358" s="29" t="str">
        <f t="shared" si="215"/>
        <v>N/A</v>
      </c>
      <c r="AB358" s="33" t="str">
        <f t="shared" si="216"/>
        <v>N/A</v>
      </c>
      <c r="AC358" s="33" t="str">
        <f t="shared" si="217"/>
        <v>N/A</v>
      </c>
      <c r="AD358" s="27" t="s">
        <v>44</v>
      </c>
      <c r="AE358" s="29" t="str">
        <f t="shared" si="202"/>
        <v>N/A</v>
      </c>
      <c r="AF358" s="27" t="str">
        <f t="shared" si="202"/>
        <v>N/A</v>
      </c>
      <c r="AG358" s="27" t="str">
        <f t="shared" si="199"/>
        <v>N/A</v>
      </c>
      <c r="AH358" s="23" t="s">
        <v>44</v>
      </c>
      <c r="AI358" s="27" t="s">
        <v>44</v>
      </c>
      <c r="AJ358" s="27" t="s">
        <v>44</v>
      </c>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row>
    <row r="359" spans="1:88" ht="15" customHeight="1" x14ac:dyDescent="0.25">
      <c r="A359" s="106"/>
      <c r="B359" s="25"/>
      <c r="C359" s="43"/>
      <c r="D359" s="56" t="s">
        <v>331</v>
      </c>
      <c r="E359" s="57" t="s">
        <v>358</v>
      </c>
      <c r="F359" s="93" t="s">
        <v>44</v>
      </c>
      <c r="G359" s="75" t="s">
        <v>44</v>
      </c>
      <c r="H359" s="12" t="str">
        <f t="shared" si="209"/>
        <v>N/A</v>
      </c>
      <c r="I359" s="29" t="str">
        <f t="shared" si="210"/>
        <v>N/A</v>
      </c>
      <c r="J359" s="75" t="s">
        <v>44</v>
      </c>
      <c r="K359" s="78" t="s">
        <v>44</v>
      </c>
      <c r="L359" s="78" t="s">
        <v>44</v>
      </c>
      <c r="M359" s="23" t="s">
        <v>44</v>
      </c>
      <c r="N359" s="29" t="str">
        <f t="shared" si="211"/>
        <v>N/A</v>
      </c>
      <c r="O359" s="27" t="s">
        <v>44</v>
      </c>
      <c r="P359" s="27" t="s">
        <v>44</v>
      </c>
      <c r="Q359" s="27" t="str">
        <f t="shared" si="219"/>
        <v>N/A</v>
      </c>
      <c r="R359" s="29" t="str">
        <f t="shared" si="212"/>
        <v>N/A</v>
      </c>
      <c r="S359" s="27" t="s">
        <v>44</v>
      </c>
      <c r="T359" s="23" t="s">
        <v>44</v>
      </c>
      <c r="U359" s="29" t="str">
        <f t="shared" si="213"/>
        <v>N/A</v>
      </c>
      <c r="V359" s="29" t="str">
        <f t="shared" si="214"/>
        <v>N/A</v>
      </c>
      <c r="W359" s="23" t="s">
        <v>44</v>
      </c>
      <c r="X359" s="27" t="s">
        <v>44</v>
      </c>
      <c r="Y359" s="33" t="s">
        <v>44</v>
      </c>
      <c r="Z359" s="27" t="s">
        <v>44</v>
      </c>
      <c r="AA359" s="29" t="str">
        <f t="shared" si="215"/>
        <v>N/A</v>
      </c>
      <c r="AB359" s="33" t="str">
        <f t="shared" si="216"/>
        <v>N/A</v>
      </c>
      <c r="AC359" s="33" t="str">
        <f t="shared" si="217"/>
        <v>N/A</v>
      </c>
      <c r="AD359" s="27" t="s">
        <v>44</v>
      </c>
      <c r="AE359" s="29" t="str">
        <f t="shared" si="202"/>
        <v>N/A</v>
      </c>
      <c r="AF359" s="27" t="str">
        <f t="shared" si="202"/>
        <v>N/A</v>
      </c>
      <c r="AG359" s="27" t="str">
        <f t="shared" si="199"/>
        <v>N/A</v>
      </c>
      <c r="AH359" s="23" t="s">
        <v>44</v>
      </c>
      <c r="AI359" s="27" t="s">
        <v>44</v>
      </c>
      <c r="AJ359" s="27" t="s">
        <v>44</v>
      </c>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row>
    <row r="360" spans="1:88" ht="15" customHeight="1" x14ac:dyDescent="0.25">
      <c r="A360" s="106"/>
      <c r="B360" s="25"/>
      <c r="C360" s="43"/>
      <c r="D360" s="52" t="s">
        <v>332</v>
      </c>
      <c r="E360" s="57" t="s">
        <v>333</v>
      </c>
      <c r="F360" s="93" t="s">
        <v>44</v>
      </c>
      <c r="G360" s="75" t="s">
        <v>44</v>
      </c>
      <c r="H360" s="12" t="str">
        <f t="shared" si="209"/>
        <v>N/A</v>
      </c>
      <c r="I360" s="29" t="str">
        <f t="shared" si="210"/>
        <v>N/A</v>
      </c>
      <c r="J360" s="75" t="s">
        <v>44</v>
      </c>
      <c r="K360" s="78" t="s">
        <v>44</v>
      </c>
      <c r="L360" s="78" t="s">
        <v>44</v>
      </c>
      <c r="M360" s="23" t="s">
        <v>44</v>
      </c>
      <c r="N360" s="29" t="str">
        <f t="shared" si="211"/>
        <v>N/A</v>
      </c>
      <c r="O360" s="27" t="s">
        <v>44</v>
      </c>
      <c r="P360" s="27" t="s">
        <v>44</v>
      </c>
      <c r="Q360" s="27" t="str">
        <f t="shared" si="219"/>
        <v>N/A</v>
      </c>
      <c r="R360" s="29" t="str">
        <f t="shared" si="212"/>
        <v>N/A</v>
      </c>
      <c r="S360" s="27" t="s">
        <v>44</v>
      </c>
      <c r="T360" s="23" t="s">
        <v>44</v>
      </c>
      <c r="U360" s="29" t="str">
        <f t="shared" si="213"/>
        <v>N/A</v>
      </c>
      <c r="V360" s="29" t="str">
        <f t="shared" si="214"/>
        <v>N/A</v>
      </c>
      <c r="W360" s="23" t="s">
        <v>44</v>
      </c>
      <c r="X360" s="27" t="s">
        <v>44</v>
      </c>
      <c r="Y360" s="33" t="s">
        <v>44</v>
      </c>
      <c r="Z360" s="27" t="s">
        <v>44</v>
      </c>
      <c r="AA360" s="29" t="str">
        <f t="shared" si="215"/>
        <v>N/A</v>
      </c>
      <c r="AB360" s="33" t="str">
        <f t="shared" si="216"/>
        <v>N/A</v>
      </c>
      <c r="AC360" s="33" t="str">
        <f t="shared" si="217"/>
        <v>N/A</v>
      </c>
      <c r="AD360" s="27" t="s">
        <v>44</v>
      </c>
      <c r="AE360" s="29" t="str">
        <f t="shared" si="202"/>
        <v>N/A</v>
      </c>
      <c r="AF360" s="27" t="str">
        <f t="shared" si="202"/>
        <v>N/A</v>
      </c>
      <c r="AG360" s="27" t="str">
        <f t="shared" si="199"/>
        <v>N/A</v>
      </c>
      <c r="AH360" s="23" t="s">
        <v>44</v>
      </c>
      <c r="AI360" s="27" t="s">
        <v>44</v>
      </c>
      <c r="AJ360" s="27" t="s">
        <v>44</v>
      </c>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c r="BY360" s="47"/>
      <c r="BZ360" s="47"/>
      <c r="CA360" s="47"/>
      <c r="CB360" s="47"/>
      <c r="CC360" s="47"/>
      <c r="CD360" s="47"/>
      <c r="CE360" s="47"/>
      <c r="CF360" s="47"/>
      <c r="CG360" s="47"/>
      <c r="CH360" s="47"/>
      <c r="CI360" s="47"/>
      <c r="CJ360" s="47"/>
    </row>
    <row r="361" spans="1:88" ht="15" customHeight="1" x14ac:dyDescent="0.25">
      <c r="A361" s="106"/>
      <c r="B361" s="25"/>
      <c r="C361" s="43"/>
      <c r="D361" s="52" t="s">
        <v>334</v>
      </c>
      <c r="E361" s="57" t="s">
        <v>358</v>
      </c>
      <c r="F361" s="93" t="s">
        <v>44</v>
      </c>
      <c r="G361" s="75" t="s">
        <v>44</v>
      </c>
      <c r="H361" s="12" t="str">
        <f t="shared" si="209"/>
        <v>N/A</v>
      </c>
      <c r="I361" s="29" t="str">
        <f t="shared" si="210"/>
        <v>N/A</v>
      </c>
      <c r="J361" s="75" t="s">
        <v>44</v>
      </c>
      <c r="K361" s="78" t="s">
        <v>44</v>
      </c>
      <c r="L361" s="78" t="s">
        <v>44</v>
      </c>
      <c r="M361" s="23" t="s">
        <v>44</v>
      </c>
      <c r="N361" s="29" t="str">
        <f t="shared" si="211"/>
        <v>N/A</v>
      </c>
      <c r="O361" s="27" t="s">
        <v>44</v>
      </c>
      <c r="P361" s="27" t="s">
        <v>44</v>
      </c>
      <c r="Q361" s="27" t="str">
        <f t="shared" ref="Q361:Q371" si="220">Y361</f>
        <v>N/A</v>
      </c>
      <c r="R361" s="29" t="str">
        <f t="shared" si="212"/>
        <v>N/A</v>
      </c>
      <c r="S361" s="27" t="s">
        <v>44</v>
      </c>
      <c r="T361" s="23" t="s">
        <v>44</v>
      </c>
      <c r="U361" s="29" t="str">
        <f t="shared" si="213"/>
        <v>N/A</v>
      </c>
      <c r="V361" s="29" t="str">
        <f t="shared" si="214"/>
        <v>N/A</v>
      </c>
      <c r="W361" s="23" t="s">
        <v>44</v>
      </c>
      <c r="X361" s="27" t="s">
        <v>44</v>
      </c>
      <c r="Y361" s="33" t="s">
        <v>44</v>
      </c>
      <c r="Z361" s="27" t="s">
        <v>44</v>
      </c>
      <c r="AA361" s="29" t="str">
        <f t="shared" si="215"/>
        <v>N/A</v>
      </c>
      <c r="AB361" s="33" t="str">
        <f t="shared" si="216"/>
        <v>N/A</v>
      </c>
      <c r="AC361" s="33" t="str">
        <f t="shared" si="217"/>
        <v>N/A</v>
      </c>
      <c r="AD361" s="27" t="s">
        <v>44</v>
      </c>
      <c r="AE361" s="29" t="str">
        <f t="shared" si="202"/>
        <v>N/A</v>
      </c>
      <c r="AF361" s="27" t="str">
        <f t="shared" si="202"/>
        <v>N/A</v>
      </c>
      <c r="AG361" s="27" t="str">
        <f t="shared" ref="AG361:AG373" si="221">X361</f>
        <v>N/A</v>
      </c>
      <c r="AH361" s="23" t="s">
        <v>44</v>
      </c>
      <c r="AI361" s="27" t="s">
        <v>44</v>
      </c>
      <c r="AJ361" s="27" t="s">
        <v>44</v>
      </c>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c r="BY361" s="47"/>
      <c r="BZ361" s="47"/>
      <c r="CA361" s="47"/>
      <c r="CB361" s="47"/>
      <c r="CC361" s="47"/>
      <c r="CD361" s="47"/>
      <c r="CE361" s="47"/>
      <c r="CF361" s="47"/>
      <c r="CG361" s="47"/>
      <c r="CH361" s="47"/>
      <c r="CI361" s="47"/>
      <c r="CJ361" s="47"/>
    </row>
    <row r="362" spans="1:88" ht="15" customHeight="1" thickBot="1" x14ac:dyDescent="0.3">
      <c r="A362" s="106"/>
      <c r="B362" s="25"/>
      <c r="C362" s="43"/>
      <c r="D362" s="53" t="s">
        <v>335</v>
      </c>
      <c r="E362" s="66" t="s">
        <v>358</v>
      </c>
      <c r="F362" s="93" t="s">
        <v>44</v>
      </c>
      <c r="G362" s="75" t="s">
        <v>44</v>
      </c>
      <c r="H362" s="12" t="str">
        <f t="shared" si="209"/>
        <v>N/A</v>
      </c>
      <c r="I362" s="29" t="str">
        <f t="shared" si="210"/>
        <v>N/A</v>
      </c>
      <c r="J362" s="75" t="s">
        <v>44</v>
      </c>
      <c r="K362" s="78" t="s">
        <v>44</v>
      </c>
      <c r="L362" s="78" t="s">
        <v>44</v>
      </c>
      <c r="M362" s="23" t="s">
        <v>44</v>
      </c>
      <c r="N362" s="29" t="str">
        <f t="shared" si="211"/>
        <v>N/A</v>
      </c>
      <c r="O362" s="27" t="s">
        <v>44</v>
      </c>
      <c r="P362" s="27" t="s">
        <v>44</v>
      </c>
      <c r="Q362" s="27" t="str">
        <f t="shared" si="220"/>
        <v>N/A</v>
      </c>
      <c r="R362" s="29" t="str">
        <f t="shared" si="212"/>
        <v>N/A</v>
      </c>
      <c r="S362" s="27" t="s">
        <v>44</v>
      </c>
      <c r="T362" s="23" t="s">
        <v>44</v>
      </c>
      <c r="U362" s="29" t="str">
        <f t="shared" si="213"/>
        <v>N/A</v>
      </c>
      <c r="V362" s="29" t="str">
        <f t="shared" si="214"/>
        <v>N/A</v>
      </c>
      <c r="W362" s="23" t="s">
        <v>44</v>
      </c>
      <c r="X362" s="27" t="s">
        <v>44</v>
      </c>
      <c r="Y362" s="33" t="s">
        <v>44</v>
      </c>
      <c r="Z362" s="27" t="s">
        <v>44</v>
      </c>
      <c r="AA362" s="29" t="str">
        <f t="shared" si="215"/>
        <v>N/A</v>
      </c>
      <c r="AB362" s="33" t="str">
        <f t="shared" si="216"/>
        <v>N/A</v>
      </c>
      <c r="AC362" s="33" t="str">
        <f t="shared" si="217"/>
        <v>N/A</v>
      </c>
      <c r="AD362" s="27" t="s">
        <v>44</v>
      </c>
      <c r="AE362" s="29" t="str">
        <f t="shared" si="202"/>
        <v>N/A</v>
      </c>
      <c r="AF362" s="27" t="str">
        <f t="shared" si="202"/>
        <v>N/A</v>
      </c>
      <c r="AG362" s="27" t="str">
        <f t="shared" si="221"/>
        <v>N/A</v>
      </c>
      <c r="AH362" s="23" t="s">
        <v>44</v>
      </c>
      <c r="AI362" s="27" t="s">
        <v>44</v>
      </c>
      <c r="AJ362" s="27" t="s">
        <v>44</v>
      </c>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c r="BY362" s="47"/>
      <c r="BZ362" s="47"/>
      <c r="CA362" s="47"/>
      <c r="CB362" s="47"/>
      <c r="CC362" s="47"/>
      <c r="CD362" s="47"/>
      <c r="CE362" s="47"/>
      <c r="CF362" s="47"/>
      <c r="CG362" s="47"/>
      <c r="CH362" s="47"/>
      <c r="CI362" s="47"/>
      <c r="CJ362" s="47"/>
    </row>
    <row r="363" spans="1:88" ht="15" customHeight="1" thickBot="1" x14ac:dyDescent="0.3">
      <c r="A363" s="106"/>
      <c r="B363" s="25">
        <v>64483</v>
      </c>
      <c r="C363" s="43">
        <v>64483</v>
      </c>
      <c r="D363" s="67" t="s">
        <v>318</v>
      </c>
      <c r="E363" s="68" t="s">
        <v>354</v>
      </c>
      <c r="F363" s="93" t="s">
        <v>44</v>
      </c>
      <c r="G363" s="75" t="s">
        <v>44</v>
      </c>
      <c r="H363" s="12" t="str">
        <f t="shared" si="209"/>
        <v>N/A</v>
      </c>
      <c r="I363" s="29" t="str">
        <f t="shared" si="210"/>
        <v>N/A</v>
      </c>
      <c r="J363" s="75" t="s">
        <v>44</v>
      </c>
      <c r="K363" s="78" t="s">
        <v>44</v>
      </c>
      <c r="L363" s="78" t="s">
        <v>44</v>
      </c>
      <c r="M363" s="23" t="s">
        <v>44</v>
      </c>
      <c r="N363" s="29" t="str">
        <f t="shared" si="211"/>
        <v>N/A</v>
      </c>
      <c r="O363" s="27" t="s">
        <v>44</v>
      </c>
      <c r="P363" s="27" t="s">
        <v>44</v>
      </c>
      <c r="Q363" s="27" t="str">
        <f t="shared" si="220"/>
        <v>N/A</v>
      </c>
      <c r="R363" s="29" t="str">
        <f t="shared" si="212"/>
        <v>N/A</v>
      </c>
      <c r="S363" s="27" t="s">
        <v>44</v>
      </c>
      <c r="T363" s="23" t="s">
        <v>44</v>
      </c>
      <c r="U363" s="29" t="str">
        <f t="shared" si="213"/>
        <v>N/A</v>
      </c>
      <c r="V363" s="29" t="str">
        <f t="shared" si="214"/>
        <v>N/A</v>
      </c>
      <c r="W363" s="23" t="s">
        <v>44</v>
      </c>
      <c r="X363" s="27" t="s">
        <v>44</v>
      </c>
      <c r="Y363" s="33" t="s">
        <v>44</v>
      </c>
      <c r="Z363" s="27" t="s">
        <v>44</v>
      </c>
      <c r="AA363" s="29" t="str">
        <f t="shared" si="215"/>
        <v>N/A</v>
      </c>
      <c r="AB363" s="33" t="str">
        <f t="shared" si="216"/>
        <v>N/A</v>
      </c>
      <c r="AC363" s="33" t="str">
        <f t="shared" si="217"/>
        <v>N/A</v>
      </c>
      <c r="AD363" s="27" t="s">
        <v>44</v>
      </c>
      <c r="AE363" s="29" t="str">
        <f t="shared" si="202"/>
        <v>N/A</v>
      </c>
      <c r="AF363" s="27" t="str">
        <f t="shared" si="202"/>
        <v>N/A</v>
      </c>
      <c r="AG363" s="27" t="str">
        <f t="shared" si="221"/>
        <v>N/A</v>
      </c>
      <c r="AH363" s="23" t="s">
        <v>44</v>
      </c>
      <c r="AI363" s="27" t="s">
        <v>44</v>
      </c>
      <c r="AJ363" s="27" t="s">
        <v>44</v>
      </c>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c r="BY363" s="47"/>
      <c r="BZ363" s="47"/>
      <c r="CA363" s="47"/>
      <c r="CB363" s="47"/>
      <c r="CC363" s="47"/>
      <c r="CD363" s="47"/>
      <c r="CE363" s="47"/>
      <c r="CF363" s="47"/>
      <c r="CG363" s="47"/>
      <c r="CH363" s="47"/>
      <c r="CI363" s="47"/>
      <c r="CJ363" s="47"/>
    </row>
    <row r="364" spans="1:88" ht="15" customHeight="1" x14ac:dyDescent="0.25">
      <c r="A364" s="106"/>
      <c r="B364" s="25">
        <v>66821</v>
      </c>
      <c r="C364" s="43">
        <v>66821</v>
      </c>
      <c r="D364" s="44" t="s">
        <v>318</v>
      </c>
      <c r="E364" s="54" t="s">
        <v>355</v>
      </c>
      <c r="F364" s="93" t="s">
        <v>44</v>
      </c>
      <c r="G364" s="75" t="s">
        <v>44</v>
      </c>
      <c r="H364" s="12" t="str">
        <f t="shared" si="209"/>
        <v>N/A</v>
      </c>
      <c r="I364" s="29" t="str">
        <f t="shared" si="210"/>
        <v>N/A</v>
      </c>
      <c r="J364" s="75" t="s">
        <v>44</v>
      </c>
      <c r="K364" s="78" t="s">
        <v>44</v>
      </c>
      <c r="L364" s="78" t="s">
        <v>44</v>
      </c>
      <c r="M364" s="23" t="s">
        <v>44</v>
      </c>
      <c r="N364" s="29" t="str">
        <f t="shared" si="211"/>
        <v>N/A</v>
      </c>
      <c r="O364" s="27" t="s">
        <v>44</v>
      </c>
      <c r="P364" s="27" t="s">
        <v>44</v>
      </c>
      <c r="Q364" s="27" t="str">
        <f t="shared" si="220"/>
        <v>N/A</v>
      </c>
      <c r="R364" s="29" t="str">
        <f t="shared" si="212"/>
        <v>N/A</v>
      </c>
      <c r="S364" s="27" t="s">
        <v>44</v>
      </c>
      <c r="T364" s="23" t="s">
        <v>44</v>
      </c>
      <c r="U364" s="29" t="str">
        <f t="shared" si="213"/>
        <v>N/A</v>
      </c>
      <c r="V364" s="29" t="str">
        <f t="shared" si="214"/>
        <v>N/A</v>
      </c>
      <c r="W364" s="23" t="s">
        <v>44</v>
      </c>
      <c r="X364" s="27" t="s">
        <v>44</v>
      </c>
      <c r="Y364" s="33" t="s">
        <v>44</v>
      </c>
      <c r="Z364" s="27" t="s">
        <v>44</v>
      </c>
      <c r="AA364" s="29" t="str">
        <f t="shared" si="215"/>
        <v>N/A</v>
      </c>
      <c r="AB364" s="33" t="str">
        <f t="shared" si="216"/>
        <v>N/A</v>
      </c>
      <c r="AC364" s="33" t="str">
        <f t="shared" si="217"/>
        <v>N/A</v>
      </c>
      <c r="AD364" s="27" t="s">
        <v>44</v>
      </c>
      <c r="AE364" s="29" t="str">
        <f t="shared" si="202"/>
        <v>N/A</v>
      </c>
      <c r="AF364" s="27" t="str">
        <f t="shared" si="202"/>
        <v>N/A</v>
      </c>
      <c r="AG364" s="27" t="str">
        <f t="shared" si="221"/>
        <v>N/A</v>
      </c>
      <c r="AH364" s="23" t="s">
        <v>44</v>
      </c>
      <c r="AI364" s="27" t="s">
        <v>44</v>
      </c>
      <c r="AJ364" s="27" t="s">
        <v>44</v>
      </c>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c r="BU364" s="47"/>
      <c r="BV364" s="47"/>
      <c r="BW364" s="47"/>
      <c r="BX364" s="47"/>
      <c r="BY364" s="47"/>
      <c r="BZ364" s="47"/>
      <c r="CA364" s="47"/>
      <c r="CB364" s="47"/>
      <c r="CC364" s="47"/>
      <c r="CD364" s="47"/>
      <c r="CE364" s="47"/>
      <c r="CF364" s="47"/>
      <c r="CG364" s="47"/>
      <c r="CH364" s="47"/>
      <c r="CI364" s="47"/>
      <c r="CJ364" s="47"/>
    </row>
    <row r="365" spans="1:88" ht="15" customHeight="1" x14ac:dyDescent="0.25">
      <c r="A365" s="106"/>
      <c r="B365" s="25"/>
      <c r="C365" s="43"/>
      <c r="D365" s="56" t="s">
        <v>331</v>
      </c>
      <c r="E365" s="57" t="s">
        <v>333</v>
      </c>
      <c r="F365" s="93" t="s">
        <v>44</v>
      </c>
      <c r="G365" s="75" t="s">
        <v>44</v>
      </c>
      <c r="H365" s="12" t="str">
        <f t="shared" si="209"/>
        <v>N/A</v>
      </c>
      <c r="I365" s="29" t="str">
        <f t="shared" si="210"/>
        <v>N/A</v>
      </c>
      <c r="J365" s="75" t="s">
        <v>44</v>
      </c>
      <c r="K365" s="78" t="s">
        <v>44</v>
      </c>
      <c r="L365" s="78" t="s">
        <v>44</v>
      </c>
      <c r="M365" s="23" t="s">
        <v>44</v>
      </c>
      <c r="N365" s="29" t="str">
        <f t="shared" si="211"/>
        <v>N/A</v>
      </c>
      <c r="O365" s="27" t="s">
        <v>44</v>
      </c>
      <c r="P365" s="27" t="s">
        <v>44</v>
      </c>
      <c r="Q365" s="27" t="str">
        <f t="shared" si="220"/>
        <v>N/A</v>
      </c>
      <c r="R365" s="29" t="str">
        <f t="shared" si="212"/>
        <v>N/A</v>
      </c>
      <c r="S365" s="27" t="s">
        <v>44</v>
      </c>
      <c r="T365" s="23" t="s">
        <v>44</v>
      </c>
      <c r="U365" s="29" t="str">
        <f t="shared" si="213"/>
        <v>N/A</v>
      </c>
      <c r="V365" s="29" t="str">
        <f t="shared" si="214"/>
        <v>N/A</v>
      </c>
      <c r="W365" s="23" t="s">
        <v>44</v>
      </c>
      <c r="X365" s="27" t="s">
        <v>44</v>
      </c>
      <c r="Y365" s="33" t="s">
        <v>44</v>
      </c>
      <c r="Z365" s="27" t="s">
        <v>44</v>
      </c>
      <c r="AA365" s="29" t="str">
        <f t="shared" si="215"/>
        <v>N/A</v>
      </c>
      <c r="AB365" s="33" t="str">
        <f t="shared" si="216"/>
        <v>N/A</v>
      </c>
      <c r="AC365" s="33" t="str">
        <f t="shared" si="217"/>
        <v>N/A</v>
      </c>
      <c r="AD365" s="27" t="s">
        <v>44</v>
      </c>
      <c r="AE365" s="29" t="str">
        <f t="shared" si="202"/>
        <v>N/A</v>
      </c>
      <c r="AF365" s="27" t="str">
        <f t="shared" si="202"/>
        <v>N/A</v>
      </c>
      <c r="AG365" s="27" t="str">
        <f t="shared" si="221"/>
        <v>N/A</v>
      </c>
      <c r="AH365" s="23" t="s">
        <v>44</v>
      </c>
      <c r="AI365" s="27" t="s">
        <v>44</v>
      </c>
      <c r="AJ365" s="27" t="s">
        <v>44</v>
      </c>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c r="BN365" s="47"/>
      <c r="BO365" s="47"/>
      <c r="BP365" s="47"/>
      <c r="BQ365" s="47"/>
      <c r="BR365" s="47"/>
      <c r="BS365" s="47"/>
      <c r="BT365" s="47"/>
      <c r="BU365" s="47"/>
      <c r="BV365" s="47"/>
      <c r="BW365" s="47"/>
      <c r="BX365" s="47"/>
      <c r="BY365" s="47"/>
      <c r="BZ365" s="47"/>
      <c r="CA365" s="47"/>
      <c r="CB365" s="47"/>
      <c r="CC365" s="47"/>
      <c r="CD365" s="47"/>
      <c r="CE365" s="47"/>
      <c r="CF365" s="47"/>
      <c r="CG365" s="47"/>
      <c r="CH365" s="47"/>
      <c r="CI365" s="47"/>
      <c r="CJ365" s="47"/>
    </row>
    <row r="366" spans="1:88" ht="15" customHeight="1" x14ac:dyDescent="0.25">
      <c r="A366" s="106"/>
      <c r="B366" s="25"/>
      <c r="C366" s="43"/>
      <c r="D366" s="52" t="s">
        <v>332</v>
      </c>
      <c r="E366" s="57" t="s">
        <v>333</v>
      </c>
      <c r="F366" s="93" t="s">
        <v>44</v>
      </c>
      <c r="G366" s="75" t="s">
        <v>44</v>
      </c>
      <c r="H366" s="12" t="str">
        <f t="shared" si="209"/>
        <v>N/A</v>
      </c>
      <c r="I366" s="29" t="str">
        <f t="shared" si="210"/>
        <v>N/A</v>
      </c>
      <c r="J366" s="75" t="s">
        <v>44</v>
      </c>
      <c r="K366" s="78" t="s">
        <v>44</v>
      </c>
      <c r="L366" s="78" t="s">
        <v>44</v>
      </c>
      <c r="M366" s="23" t="s">
        <v>44</v>
      </c>
      <c r="N366" s="29" t="str">
        <f t="shared" si="211"/>
        <v>N/A</v>
      </c>
      <c r="O366" s="27" t="s">
        <v>44</v>
      </c>
      <c r="P366" s="27" t="s">
        <v>44</v>
      </c>
      <c r="Q366" s="27" t="str">
        <f t="shared" si="220"/>
        <v>N/A</v>
      </c>
      <c r="R366" s="29" t="str">
        <f t="shared" si="212"/>
        <v>N/A</v>
      </c>
      <c r="S366" s="27" t="s">
        <v>44</v>
      </c>
      <c r="T366" s="23" t="s">
        <v>44</v>
      </c>
      <c r="U366" s="29" t="str">
        <f t="shared" si="213"/>
        <v>N/A</v>
      </c>
      <c r="V366" s="29" t="str">
        <f t="shared" si="214"/>
        <v>N/A</v>
      </c>
      <c r="W366" s="23" t="s">
        <v>44</v>
      </c>
      <c r="X366" s="27" t="s">
        <v>44</v>
      </c>
      <c r="Y366" s="33" t="s">
        <v>44</v>
      </c>
      <c r="Z366" s="27" t="s">
        <v>44</v>
      </c>
      <c r="AA366" s="29" t="str">
        <f t="shared" si="215"/>
        <v>N/A</v>
      </c>
      <c r="AB366" s="33" t="str">
        <f t="shared" si="216"/>
        <v>N/A</v>
      </c>
      <c r="AC366" s="33" t="str">
        <f t="shared" si="217"/>
        <v>N/A</v>
      </c>
      <c r="AD366" s="27" t="s">
        <v>44</v>
      </c>
      <c r="AE366" s="29" t="str">
        <f t="shared" si="202"/>
        <v>N/A</v>
      </c>
      <c r="AF366" s="27" t="str">
        <f t="shared" si="202"/>
        <v>N/A</v>
      </c>
      <c r="AG366" s="27" t="str">
        <f t="shared" si="221"/>
        <v>N/A</v>
      </c>
      <c r="AH366" s="23" t="s">
        <v>44</v>
      </c>
      <c r="AI366" s="27" t="s">
        <v>44</v>
      </c>
      <c r="AJ366" s="27" t="s">
        <v>44</v>
      </c>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c r="BU366" s="47"/>
      <c r="BV366" s="47"/>
      <c r="BW366" s="47"/>
      <c r="BX366" s="47"/>
      <c r="BY366" s="47"/>
      <c r="BZ366" s="47"/>
      <c r="CA366" s="47"/>
      <c r="CB366" s="47"/>
      <c r="CC366" s="47"/>
      <c r="CD366" s="47"/>
      <c r="CE366" s="47"/>
      <c r="CF366" s="47"/>
      <c r="CG366" s="47"/>
      <c r="CH366" s="47"/>
      <c r="CI366" s="47"/>
      <c r="CJ366" s="47"/>
    </row>
    <row r="367" spans="1:88" ht="15" customHeight="1" x14ac:dyDescent="0.25">
      <c r="A367" s="106"/>
      <c r="B367" s="25"/>
      <c r="C367" s="43"/>
      <c r="D367" s="52" t="s">
        <v>334</v>
      </c>
      <c r="E367" s="57" t="s">
        <v>358</v>
      </c>
      <c r="F367" s="93" t="s">
        <v>44</v>
      </c>
      <c r="G367" s="75" t="s">
        <v>44</v>
      </c>
      <c r="H367" s="12" t="str">
        <f t="shared" si="209"/>
        <v>N/A</v>
      </c>
      <c r="I367" s="29" t="str">
        <f t="shared" si="210"/>
        <v>N/A</v>
      </c>
      <c r="J367" s="75" t="s">
        <v>44</v>
      </c>
      <c r="K367" s="78" t="s">
        <v>44</v>
      </c>
      <c r="L367" s="78" t="s">
        <v>44</v>
      </c>
      <c r="M367" s="23" t="s">
        <v>44</v>
      </c>
      <c r="N367" s="29" t="str">
        <f t="shared" si="211"/>
        <v>N/A</v>
      </c>
      <c r="O367" s="27" t="s">
        <v>44</v>
      </c>
      <c r="P367" s="27" t="s">
        <v>44</v>
      </c>
      <c r="Q367" s="27" t="str">
        <f t="shared" si="220"/>
        <v>N/A</v>
      </c>
      <c r="R367" s="29" t="str">
        <f t="shared" si="212"/>
        <v>N/A</v>
      </c>
      <c r="S367" s="27" t="s">
        <v>44</v>
      </c>
      <c r="T367" s="23" t="s">
        <v>44</v>
      </c>
      <c r="U367" s="29" t="str">
        <f t="shared" si="213"/>
        <v>N/A</v>
      </c>
      <c r="V367" s="29" t="str">
        <f t="shared" si="214"/>
        <v>N/A</v>
      </c>
      <c r="W367" s="23" t="s">
        <v>44</v>
      </c>
      <c r="X367" s="27" t="s">
        <v>44</v>
      </c>
      <c r="Y367" s="33" t="s">
        <v>44</v>
      </c>
      <c r="Z367" s="27" t="s">
        <v>44</v>
      </c>
      <c r="AA367" s="29" t="str">
        <f t="shared" si="215"/>
        <v>N/A</v>
      </c>
      <c r="AB367" s="33" t="str">
        <f t="shared" si="216"/>
        <v>N/A</v>
      </c>
      <c r="AC367" s="33" t="str">
        <f t="shared" si="217"/>
        <v>N/A</v>
      </c>
      <c r="AD367" s="27" t="s">
        <v>44</v>
      </c>
      <c r="AE367" s="29" t="str">
        <f t="shared" si="202"/>
        <v>N/A</v>
      </c>
      <c r="AF367" s="27" t="str">
        <f t="shared" si="202"/>
        <v>N/A</v>
      </c>
      <c r="AG367" s="27" t="str">
        <f t="shared" si="221"/>
        <v>N/A</v>
      </c>
      <c r="AH367" s="23" t="s">
        <v>44</v>
      </c>
      <c r="AI367" s="27" t="s">
        <v>44</v>
      </c>
      <c r="AJ367" s="27" t="s">
        <v>44</v>
      </c>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c r="BN367" s="47"/>
      <c r="BO367" s="47"/>
      <c r="BP367" s="47"/>
      <c r="BQ367" s="47"/>
      <c r="BR367" s="47"/>
      <c r="BS367" s="47"/>
      <c r="BT367" s="47"/>
      <c r="BU367" s="47"/>
      <c r="BV367" s="47"/>
      <c r="BW367" s="47"/>
      <c r="BX367" s="47"/>
      <c r="BY367" s="47"/>
      <c r="BZ367" s="47"/>
      <c r="CA367" s="47"/>
      <c r="CB367" s="47"/>
      <c r="CC367" s="47"/>
      <c r="CD367" s="47"/>
      <c r="CE367" s="47"/>
      <c r="CF367" s="47"/>
      <c r="CG367" s="47"/>
      <c r="CH367" s="47"/>
      <c r="CI367" s="47"/>
      <c r="CJ367" s="47"/>
    </row>
    <row r="368" spans="1:88" ht="15" customHeight="1" thickBot="1" x14ac:dyDescent="0.3">
      <c r="A368" s="106"/>
      <c r="B368" s="25"/>
      <c r="C368" s="43"/>
      <c r="D368" s="53" t="s">
        <v>335</v>
      </c>
      <c r="E368" s="66" t="s">
        <v>358</v>
      </c>
      <c r="F368" s="93" t="s">
        <v>44</v>
      </c>
      <c r="G368" s="75" t="s">
        <v>44</v>
      </c>
      <c r="H368" s="12" t="str">
        <f t="shared" si="209"/>
        <v>N/A</v>
      </c>
      <c r="I368" s="29" t="str">
        <f t="shared" si="210"/>
        <v>N/A</v>
      </c>
      <c r="J368" s="75" t="s">
        <v>44</v>
      </c>
      <c r="K368" s="78" t="s">
        <v>44</v>
      </c>
      <c r="L368" s="78" t="s">
        <v>44</v>
      </c>
      <c r="M368" s="23" t="s">
        <v>44</v>
      </c>
      <c r="N368" s="29" t="str">
        <f t="shared" si="211"/>
        <v>N/A</v>
      </c>
      <c r="O368" s="27" t="s">
        <v>44</v>
      </c>
      <c r="P368" s="27" t="s">
        <v>44</v>
      </c>
      <c r="Q368" s="27" t="str">
        <f t="shared" si="220"/>
        <v>N/A</v>
      </c>
      <c r="R368" s="29" t="str">
        <f t="shared" si="212"/>
        <v>N/A</v>
      </c>
      <c r="S368" s="27" t="s">
        <v>44</v>
      </c>
      <c r="T368" s="23" t="s">
        <v>44</v>
      </c>
      <c r="U368" s="29" t="str">
        <f t="shared" si="213"/>
        <v>N/A</v>
      </c>
      <c r="V368" s="29" t="str">
        <f t="shared" si="214"/>
        <v>N/A</v>
      </c>
      <c r="W368" s="23" t="s">
        <v>44</v>
      </c>
      <c r="X368" s="27" t="s">
        <v>44</v>
      </c>
      <c r="Y368" s="33" t="s">
        <v>44</v>
      </c>
      <c r="Z368" s="27" t="s">
        <v>44</v>
      </c>
      <c r="AA368" s="29" t="str">
        <f t="shared" si="215"/>
        <v>N/A</v>
      </c>
      <c r="AB368" s="33" t="str">
        <f t="shared" si="216"/>
        <v>N/A</v>
      </c>
      <c r="AC368" s="33" t="str">
        <f t="shared" si="217"/>
        <v>N/A</v>
      </c>
      <c r="AD368" s="27" t="s">
        <v>44</v>
      </c>
      <c r="AE368" s="29" t="str">
        <f t="shared" si="202"/>
        <v>N/A</v>
      </c>
      <c r="AF368" s="27" t="str">
        <f t="shared" si="202"/>
        <v>N/A</v>
      </c>
      <c r="AG368" s="27" t="str">
        <f t="shared" si="221"/>
        <v>N/A</v>
      </c>
      <c r="AH368" s="23" t="s">
        <v>44</v>
      </c>
      <c r="AI368" s="27" t="s">
        <v>44</v>
      </c>
      <c r="AJ368" s="27" t="s">
        <v>44</v>
      </c>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c r="BU368" s="47"/>
      <c r="BV368" s="47"/>
      <c r="BW368" s="47"/>
      <c r="BX368" s="47"/>
      <c r="BY368" s="47"/>
      <c r="BZ368" s="47"/>
      <c r="CA368" s="47"/>
      <c r="CB368" s="47"/>
      <c r="CC368" s="47"/>
      <c r="CD368" s="47"/>
      <c r="CE368" s="47"/>
      <c r="CF368" s="47"/>
      <c r="CG368" s="47"/>
      <c r="CH368" s="47"/>
      <c r="CI368" s="47"/>
      <c r="CJ368" s="47"/>
    </row>
    <row r="369" spans="1:88" ht="15" customHeight="1" x14ac:dyDescent="0.25">
      <c r="A369" s="106"/>
      <c r="B369" s="25">
        <v>66984</v>
      </c>
      <c r="C369" s="43">
        <v>66984</v>
      </c>
      <c r="D369" s="44" t="s">
        <v>318</v>
      </c>
      <c r="E369" s="54" t="s">
        <v>356</v>
      </c>
      <c r="F369" s="93" t="s">
        <v>44</v>
      </c>
      <c r="G369" s="75" t="s">
        <v>44</v>
      </c>
      <c r="H369" s="12" t="str">
        <f t="shared" si="209"/>
        <v>N/A</v>
      </c>
      <c r="I369" s="29" t="str">
        <f t="shared" si="210"/>
        <v>N/A</v>
      </c>
      <c r="J369" s="75" t="s">
        <v>44</v>
      </c>
      <c r="K369" s="78" t="s">
        <v>44</v>
      </c>
      <c r="L369" s="78" t="s">
        <v>44</v>
      </c>
      <c r="M369" s="23" t="s">
        <v>44</v>
      </c>
      <c r="N369" s="29" t="str">
        <f t="shared" si="211"/>
        <v>N/A</v>
      </c>
      <c r="O369" s="27" t="s">
        <v>44</v>
      </c>
      <c r="P369" s="27" t="s">
        <v>44</v>
      </c>
      <c r="Q369" s="27" t="str">
        <f t="shared" si="220"/>
        <v>N/A</v>
      </c>
      <c r="R369" s="29" t="str">
        <f t="shared" si="212"/>
        <v>N/A</v>
      </c>
      <c r="S369" s="27" t="s">
        <v>44</v>
      </c>
      <c r="T369" s="23" t="s">
        <v>44</v>
      </c>
      <c r="U369" s="29" t="str">
        <f t="shared" si="213"/>
        <v>N/A</v>
      </c>
      <c r="V369" s="29" t="str">
        <f t="shared" si="214"/>
        <v>N/A</v>
      </c>
      <c r="W369" s="23" t="s">
        <v>44</v>
      </c>
      <c r="X369" s="27" t="s">
        <v>44</v>
      </c>
      <c r="Y369" s="33" t="s">
        <v>44</v>
      </c>
      <c r="Z369" s="27" t="s">
        <v>44</v>
      </c>
      <c r="AA369" s="29" t="str">
        <f t="shared" si="215"/>
        <v>N/A</v>
      </c>
      <c r="AB369" s="33" t="str">
        <f t="shared" si="216"/>
        <v>N/A</v>
      </c>
      <c r="AC369" s="33" t="str">
        <f t="shared" si="217"/>
        <v>N/A</v>
      </c>
      <c r="AD369" s="27" t="s">
        <v>44</v>
      </c>
      <c r="AE369" s="29" t="str">
        <f t="shared" si="202"/>
        <v>N/A</v>
      </c>
      <c r="AF369" s="27" t="str">
        <f t="shared" si="202"/>
        <v>N/A</v>
      </c>
      <c r="AG369" s="27" t="str">
        <f t="shared" si="221"/>
        <v>N/A</v>
      </c>
      <c r="AH369" s="23" t="s">
        <v>44</v>
      </c>
      <c r="AI369" s="27" t="s">
        <v>44</v>
      </c>
      <c r="AJ369" s="27" t="s">
        <v>44</v>
      </c>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c r="BU369" s="47"/>
      <c r="BV369" s="47"/>
      <c r="BW369" s="47"/>
      <c r="BX369" s="47"/>
      <c r="BY369" s="47"/>
      <c r="BZ369" s="47"/>
      <c r="CA369" s="47"/>
      <c r="CB369" s="47"/>
      <c r="CC369" s="47"/>
      <c r="CD369" s="47"/>
      <c r="CE369" s="47"/>
      <c r="CF369" s="47"/>
      <c r="CG369" s="47"/>
      <c r="CH369" s="47"/>
      <c r="CI369" s="47"/>
      <c r="CJ369" s="47"/>
    </row>
    <row r="370" spans="1:88" ht="15" customHeight="1" x14ac:dyDescent="0.25">
      <c r="A370" s="106"/>
      <c r="B370" s="69"/>
      <c r="C370" s="43"/>
      <c r="D370" s="56" t="s">
        <v>331</v>
      </c>
      <c r="E370" s="57" t="s">
        <v>333</v>
      </c>
      <c r="F370" s="93" t="s">
        <v>44</v>
      </c>
      <c r="G370" s="75" t="s">
        <v>44</v>
      </c>
      <c r="H370" s="12" t="str">
        <f t="shared" si="209"/>
        <v>N/A</v>
      </c>
      <c r="I370" s="29" t="str">
        <f t="shared" si="210"/>
        <v>N/A</v>
      </c>
      <c r="J370" s="75" t="s">
        <v>44</v>
      </c>
      <c r="K370" s="78" t="s">
        <v>44</v>
      </c>
      <c r="L370" s="78" t="s">
        <v>44</v>
      </c>
      <c r="M370" s="23" t="s">
        <v>44</v>
      </c>
      <c r="N370" s="29" t="str">
        <f t="shared" si="211"/>
        <v>N/A</v>
      </c>
      <c r="O370" s="27" t="s">
        <v>44</v>
      </c>
      <c r="P370" s="27" t="s">
        <v>44</v>
      </c>
      <c r="Q370" s="27" t="str">
        <f t="shared" si="220"/>
        <v>N/A</v>
      </c>
      <c r="R370" s="29" t="str">
        <f t="shared" si="212"/>
        <v>N/A</v>
      </c>
      <c r="S370" s="27" t="s">
        <v>44</v>
      </c>
      <c r="T370" s="23" t="s">
        <v>44</v>
      </c>
      <c r="U370" s="29" t="str">
        <f t="shared" si="213"/>
        <v>N/A</v>
      </c>
      <c r="V370" s="29" t="str">
        <f t="shared" si="214"/>
        <v>N/A</v>
      </c>
      <c r="W370" s="23" t="s">
        <v>44</v>
      </c>
      <c r="X370" s="27" t="s">
        <v>44</v>
      </c>
      <c r="Y370" s="33" t="s">
        <v>44</v>
      </c>
      <c r="Z370" s="27" t="s">
        <v>44</v>
      </c>
      <c r="AA370" s="29" t="str">
        <f t="shared" si="215"/>
        <v>N/A</v>
      </c>
      <c r="AB370" s="33" t="str">
        <f t="shared" si="216"/>
        <v>N/A</v>
      </c>
      <c r="AC370" s="33" t="str">
        <f t="shared" si="217"/>
        <v>N/A</v>
      </c>
      <c r="AD370" s="27" t="s">
        <v>44</v>
      </c>
      <c r="AE370" s="29" t="str">
        <f t="shared" si="202"/>
        <v>N/A</v>
      </c>
      <c r="AF370" s="27" t="str">
        <f t="shared" si="202"/>
        <v>N/A</v>
      </c>
      <c r="AG370" s="27" t="str">
        <f t="shared" si="221"/>
        <v>N/A</v>
      </c>
      <c r="AH370" s="23" t="s">
        <v>44</v>
      </c>
      <c r="AI370" s="27" t="s">
        <v>44</v>
      </c>
      <c r="AJ370" s="27" t="s">
        <v>44</v>
      </c>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c r="BY370" s="47"/>
      <c r="BZ370" s="47"/>
      <c r="CA370" s="47"/>
      <c r="CB370" s="47"/>
      <c r="CC370" s="47"/>
      <c r="CD370" s="47"/>
      <c r="CE370" s="47"/>
      <c r="CF370" s="47"/>
      <c r="CG370" s="47"/>
      <c r="CH370" s="47"/>
      <c r="CI370" s="47"/>
      <c r="CJ370" s="47"/>
    </row>
    <row r="371" spans="1:88" ht="15" customHeight="1" x14ac:dyDescent="0.25">
      <c r="A371" s="106"/>
      <c r="B371" s="69"/>
      <c r="C371" s="43"/>
      <c r="D371" s="52" t="s">
        <v>332</v>
      </c>
      <c r="E371" s="57" t="s">
        <v>333</v>
      </c>
      <c r="F371" s="93" t="s">
        <v>44</v>
      </c>
      <c r="G371" s="75" t="s">
        <v>44</v>
      </c>
      <c r="H371" s="12" t="str">
        <f t="shared" si="209"/>
        <v>N/A</v>
      </c>
      <c r="I371" s="29" t="str">
        <f t="shared" si="210"/>
        <v>N/A</v>
      </c>
      <c r="J371" s="75" t="s">
        <v>44</v>
      </c>
      <c r="K371" s="78" t="s">
        <v>44</v>
      </c>
      <c r="L371" s="78" t="s">
        <v>44</v>
      </c>
      <c r="M371" s="23" t="s">
        <v>44</v>
      </c>
      <c r="N371" s="29" t="str">
        <f t="shared" si="211"/>
        <v>N/A</v>
      </c>
      <c r="O371" s="27" t="s">
        <v>44</v>
      </c>
      <c r="P371" s="27" t="s">
        <v>44</v>
      </c>
      <c r="Q371" s="27" t="str">
        <f t="shared" si="220"/>
        <v>N/A</v>
      </c>
      <c r="R371" s="29" t="str">
        <f t="shared" si="212"/>
        <v>N/A</v>
      </c>
      <c r="S371" s="27" t="s">
        <v>44</v>
      </c>
      <c r="T371" s="23" t="s">
        <v>44</v>
      </c>
      <c r="U371" s="29" t="str">
        <f t="shared" si="213"/>
        <v>N/A</v>
      </c>
      <c r="V371" s="29" t="str">
        <f t="shared" si="214"/>
        <v>N/A</v>
      </c>
      <c r="W371" s="23" t="s">
        <v>44</v>
      </c>
      <c r="X371" s="27" t="s">
        <v>44</v>
      </c>
      <c r="Y371" s="33" t="s">
        <v>44</v>
      </c>
      <c r="Z371" s="27" t="s">
        <v>44</v>
      </c>
      <c r="AA371" s="29" t="str">
        <f t="shared" si="215"/>
        <v>N/A</v>
      </c>
      <c r="AB371" s="33" t="str">
        <f t="shared" si="216"/>
        <v>N/A</v>
      </c>
      <c r="AC371" s="33" t="str">
        <f t="shared" si="217"/>
        <v>N/A</v>
      </c>
      <c r="AD371" s="27" t="s">
        <v>44</v>
      </c>
      <c r="AE371" s="29" t="str">
        <f t="shared" si="202"/>
        <v>N/A</v>
      </c>
      <c r="AF371" s="27" t="str">
        <f t="shared" si="202"/>
        <v>N/A</v>
      </c>
      <c r="AG371" s="27" t="str">
        <f t="shared" si="221"/>
        <v>N/A</v>
      </c>
      <c r="AH371" s="23" t="s">
        <v>44</v>
      </c>
      <c r="AI371" s="27" t="s">
        <v>44</v>
      </c>
      <c r="AJ371" s="27" t="s">
        <v>44</v>
      </c>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row>
    <row r="372" spans="1:88" ht="15" customHeight="1" x14ac:dyDescent="0.25">
      <c r="A372" s="106"/>
      <c r="B372" s="69"/>
      <c r="C372" s="43"/>
      <c r="D372" s="52" t="s">
        <v>334</v>
      </c>
      <c r="E372" s="57" t="s">
        <v>358</v>
      </c>
      <c r="F372" s="93">
        <v>2647.78</v>
      </c>
      <c r="G372" s="27">
        <f>F372*0.75</f>
        <v>1985.835</v>
      </c>
      <c r="H372" s="12">
        <f t="shared" si="209"/>
        <v>741.37840000000017</v>
      </c>
      <c r="I372" s="29">
        <f t="shared" si="210"/>
        <v>741.37840000000017</v>
      </c>
      <c r="J372" s="27">
        <f>F372*0.65</f>
        <v>1721.0570000000002</v>
      </c>
      <c r="K372" s="27">
        <f>(F372*0.28)*1.05</f>
        <v>778.44732000000022</v>
      </c>
      <c r="L372" s="27">
        <f>F372*0.6245</f>
        <v>1653.5386100000003</v>
      </c>
      <c r="M372" s="29">
        <f>F372*0.25</f>
        <v>661.94500000000005</v>
      </c>
      <c r="N372" s="29">
        <f t="shared" si="211"/>
        <v>741.37840000000017</v>
      </c>
      <c r="O372" s="29">
        <f>F372*0.6245</f>
        <v>1653.5386100000003</v>
      </c>
      <c r="P372" s="23" t="s">
        <v>53</v>
      </c>
      <c r="Q372" s="27">
        <f>F372*0.38</f>
        <v>1006.1564000000001</v>
      </c>
      <c r="R372" s="29" t="str">
        <f t="shared" si="212"/>
        <v>Medicaid APG</v>
      </c>
      <c r="S372" s="29">
        <f>Y372</f>
        <v>741.37840000000017</v>
      </c>
      <c r="T372" s="29">
        <f>F372*0.75</f>
        <v>1985.835</v>
      </c>
      <c r="U372" s="29">
        <f t="shared" si="213"/>
        <v>741.37840000000017</v>
      </c>
      <c r="V372" s="29">
        <f t="shared" si="214"/>
        <v>741.37840000000017</v>
      </c>
      <c r="W372" s="29">
        <f>F372*0.26</f>
        <v>688.42280000000005</v>
      </c>
      <c r="X372" s="23" t="s">
        <v>53</v>
      </c>
      <c r="Y372" s="33">
        <f t="shared" ref="Y372:Y373" si="222">F372*0.28</f>
        <v>741.37840000000017</v>
      </c>
      <c r="Z372" s="23" t="s">
        <v>398</v>
      </c>
      <c r="AA372" s="29">
        <f t="shared" si="215"/>
        <v>741.37840000000017</v>
      </c>
      <c r="AB372" s="33" t="str">
        <f t="shared" si="216"/>
        <v>Medicaid APG</v>
      </c>
      <c r="AC372" s="33">
        <f t="shared" si="217"/>
        <v>741.37840000000017</v>
      </c>
      <c r="AD372" s="29">
        <f>F372*0.65</f>
        <v>1721.0570000000002</v>
      </c>
      <c r="AE372" s="29" t="str">
        <f t="shared" si="202"/>
        <v>Medicaid APG</v>
      </c>
      <c r="AF372" s="27">
        <f t="shared" si="202"/>
        <v>741.37840000000017</v>
      </c>
      <c r="AG372" s="27" t="str">
        <f t="shared" si="221"/>
        <v>Medicaid APG</v>
      </c>
      <c r="AH372" s="34">
        <f>((F372*0.75)*0.0963)+(F372*0.75)</f>
        <v>2177.0709105000001</v>
      </c>
      <c r="AI372" s="28">
        <f>MIN(F372:AH372)</f>
        <v>661.94500000000005</v>
      </c>
      <c r="AJ372" s="29">
        <f>MAX(F372:AH372)</f>
        <v>2647.78</v>
      </c>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c r="BN372" s="47"/>
      <c r="BO372" s="47"/>
      <c r="BP372" s="47"/>
      <c r="BQ372" s="47"/>
      <c r="BR372" s="47"/>
      <c r="BS372" s="47"/>
      <c r="BT372" s="47"/>
      <c r="BU372" s="47"/>
      <c r="BV372" s="47"/>
      <c r="BW372" s="47"/>
      <c r="BX372" s="47"/>
      <c r="BY372" s="47"/>
      <c r="BZ372" s="47"/>
      <c r="CA372" s="47"/>
      <c r="CB372" s="47"/>
      <c r="CC372" s="47"/>
      <c r="CD372" s="47"/>
      <c r="CE372" s="47"/>
      <c r="CF372" s="47"/>
      <c r="CG372" s="47"/>
      <c r="CH372" s="47"/>
      <c r="CI372" s="47"/>
      <c r="CJ372" s="47"/>
    </row>
    <row r="373" spans="1:88" ht="15" customHeight="1" thickBot="1" x14ac:dyDescent="0.3">
      <c r="A373" s="106"/>
      <c r="B373" s="25"/>
      <c r="C373" s="43"/>
      <c r="D373" s="53" t="s">
        <v>335</v>
      </c>
      <c r="E373" s="66" t="s">
        <v>358</v>
      </c>
      <c r="F373" s="93">
        <v>9254.39</v>
      </c>
      <c r="G373" s="27">
        <f>F373*0.75</f>
        <v>6940.7924999999996</v>
      </c>
      <c r="H373" s="12">
        <f t="shared" si="209"/>
        <v>2591.2292000000002</v>
      </c>
      <c r="I373" s="29">
        <f t="shared" si="210"/>
        <v>2591.2292000000002</v>
      </c>
      <c r="J373" s="27" t="b">
        <f>G10=F373*0.65</f>
        <v>0</v>
      </c>
      <c r="K373" s="27">
        <f>(F373*0.28)*1.05</f>
        <v>2720.7906600000006</v>
      </c>
      <c r="L373" s="27">
        <f>F373*0.6245</f>
        <v>5779.3665550000005</v>
      </c>
      <c r="M373" s="29">
        <f>F373*0.25</f>
        <v>2313.5974999999999</v>
      </c>
      <c r="N373" s="29">
        <f t="shared" si="211"/>
        <v>2591.2292000000002</v>
      </c>
      <c r="O373" s="29">
        <f>F373*0.6245</f>
        <v>5779.3665550000005</v>
      </c>
      <c r="P373" s="23" t="s">
        <v>53</v>
      </c>
      <c r="Q373" s="27">
        <f>F373*0.38</f>
        <v>3516.6681999999996</v>
      </c>
      <c r="R373" s="29" t="str">
        <f t="shared" si="212"/>
        <v>Medicaid APG</v>
      </c>
      <c r="S373" s="29">
        <f>Y373</f>
        <v>2591.2292000000002</v>
      </c>
      <c r="T373" s="29">
        <f>F373*0.75</f>
        <v>6940.7924999999996</v>
      </c>
      <c r="U373" s="29">
        <f t="shared" si="213"/>
        <v>2591.2292000000002</v>
      </c>
      <c r="V373" s="29">
        <f t="shared" si="214"/>
        <v>2591.2292000000002</v>
      </c>
      <c r="W373" s="29">
        <f>F373*0.26</f>
        <v>2406.1414</v>
      </c>
      <c r="X373" s="23" t="s">
        <v>53</v>
      </c>
      <c r="Y373" s="33">
        <f t="shared" si="222"/>
        <v>2591.2292000000002</v>
      </c>
      <c r="Z373" s="23">
        <v>3041</v>
      </c>
      <c r="AA373" s="29">
        <f t="shared" si="215"/>
        <v>2591.2292000000002</v>
      </c>
      <c r="AB373" s="33" t="str">
        <f t="shared" si="216"/>
        <v>Medicaid APG</v>
      </c>
      <c r="AC373" s="33">
        <f t="shared" si="217"/>
        <v>2591.2292000000002</v>
      </c>
      <c r="AD373" s="29">
        <f>F373*0.65</f>
        <v>6015.3535000000002</v>
      </c>
      <c r="AE373" s="29" t="str">
        <f t="shared" si="202"/>
        <v>Medicaid APG</v>
      </c>
      <c r="AF373" s="27">
        <f t="shared" si="202"/>
        <v>2591.2292000000002</v>
      </c>
      <c r="AG373" s="27" t="str">
        <f t="shared" si="221"/>
        <v>Medicaid APG</v>
      </c>
      <c r="AH373" s="34">
        <f>((F373*0.75)*0.0963)+(F373*0.75)</f>
        <v>7609.190817749999</v>
      </c>
      <c r="AI373" s="28">
        <f>MIN(F373:AH373)</f>
        <v>2313.5974999999999</v>
      </c>
      <c r="AJ373" s="29">
        <f>MAX(F373:AH373)</f>
        <v>9254.39</v>
      </c>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c r="BN373" s="47"/>
      <c r="BO373" s="47"/>
      <c r="BP373" s="47"/>
      <c r="BQ373" s="47"/>
      <c r="BR373" s="47"/>
      <c r="BS373" s="47"/>
      <c r="BT373" s="47"/>
      <c r="BU373" s="47"/>
      <c r="BV373" s="47"/>
      <c r="BW373" s="47"/>
      <c r="BX373" s="47"/>
      <c r="BY373" s="47"/>
      <c r="BZ373" s="47"/>
      <c r="CA373" s="47"/>
      <c r="CB373" s="47"/>
      <c r="CC373" s="47"/>
      <c r="CD373" s="47"/>
      <c r="CE373" s="47"/>
      <c r="CF373" s="47"/>
      <c r="CG373" s="47"/>
      <c r="CH373" s="47"/>
      <c r="CI373" s="47"/>
      <c r="CJ373" s="47"/>
    </row>
    <row r="374" spans="1:88" ht="15" customHeight="1" x14ac:dyDescent="0.25">
      <c r="B374" s="70"/>
      <c r="C374" s="71" t="s">
        <v>361</v>
      </c>
      <c r="D374" s="71"/>
      <c r="E374" s="71"/>
      <c r="F374" s="72"/>
      <c r="G374" s="72"/>
      <c r="H374" s="72"/>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c r="BU374" s="47"/>
      <c r="BV374" s="47"/>
      <c r="BW374" s="47"/>
      <c r="BX374" s="47"/>
      <c r="BY374" s="47"/>
      <c r="BZ374" s="47"/>
      <c r="CA374" s="47"/>
      <c r="CB374" s="47"/>
      <c r="CC374" s="47"/>
      <c r="CD374" s="47"/>
      <c r="CE374" s="47"/>
      <c r="CF374" s="47"/>
      <c r="CG374" s="47"/>
      <c r="CH374" s="47"/>
      <c r="CI374" s="47"/>
      <c r="CJ374" s="47"/>
    </row>
    <row r="375" spans="1:88" ht="15" customHeight="1" x14ac:dyDescent="0.25">
      <c r="B375" s="70"/>
      <c r="C375" s="73">
        <v>1</v>
      </c>
      <c r="D375" s="100" t="s">
        <v>422</v>
      </c>
      <c r="E375" s="71"/>
      <c r="F375" s="72"/>
      <c r="G375" s="72"/>
      <c r="H375" s="72"/>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c r="BU375" s="47"/>
      <c r="BV375" s="47"/>
      <c r="BW375" s="47"/>
      <c r="BX375" s="47"/>
      <c r="BY375" s="47"/>
      <c r="BZ375" s="47"/>
      <c r="CA375" s="47"/>
      <c r="CB375" s="47"/>
      <c r="CC375" s="47"/>
      <c r="CD375" s="47"/>
      <c r="CE375" s="47"/>
      <c r="CF375" s="47"/>
      <c r="CG375" s="47"/>
      <c r="CH375" s="47"/>
      <c r="CI375" s="47"/>
      <c r="CJ375" s="47"/>
    </row>
    <row r="376" spans="1:88" ht="15" customHeight="1" x14ac:dyDescent="0.25">
      <c r="B376" s="70"/>
      <c r="C376" s="70"/>
      <c r="D376" s="74"/>
      <c r="E376" s="74"/>
      <c r="F376" s="72"/>
      <c r="G376" s="72"/>
      <c r="H376" s="72"/>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c r="BN376" s="47"/>
      <c r="BO376" s="47"/>
      <c r="BP376" s="47"/>
      <c r="BQ376" s="47"/>
      <c r="BR376" s="47"/>
      <c r="BS376" s="47"/>
      <c r="BT376" s="47"/>
      <c r="BU376" s="47"/>
      <c r="BV376" s="47"/>
      <c r="BW376" s="47"/>
      <c r="BX376" s="47"/>
      <c r="BY376" s="47"/>
      <c r="BZ376" s="47"/>
      <c r="CA376" s="47"/>
      <c r="CB376" s="47"/>
      <c r="CC376" s="47"/>
      <c r="CD376" s="47"/>
      <c r="CE376" s="47"/>
      <c r="CF376" s="47"/>
      <c r="CG376" s="47"/>
      <c r="CH376" s="47"/>
      <c r="CI376" s="47"/>
      <c r="CJ376" s="47"/>
    </row>
    <row r="377" spans="1:88" ht="33.75" customHeight="1" x14ac:dyDescent="0.25">
      <c r="B377" s="70"/>
      <c r="C377" s="71" t="s">
        <v>362</v>
      </c>
      <c r="D377" s="102" t="s">
        <v>363</v>
      </c>
      <c r="E377" s="102"/>
      <c r="F377" s="72"/>
      <c r="G377" s="72"/>
      <c r="H377" s="72"/>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c r="BN377" s="47"/>
      <c r="BO377" s="47"/>
      <c r="BP377" s="47"/>
      <c r="BQ377" s="47"/>
      <c r="BR377" s="47"/>
      <c r="BS377" s="47"/>
      <c r="BT377" s="47"/>
      <c r="BU377" s="47"/>
      <c r="BV377" s="47"/>
      <c r="BW377" s="47"/>
      <c r="BX377" s="47"/>
      <c r="BY377" s="47"/>
      <c r="BZ377" s="47"/>
      <c r="CA377" s="47"/>
      <c r="CB377" s="47"/>
      <c r="CC377" s="47"/>
      <c r="CD377" s="47"/>
      <c r="CE377" s="47"/>
      <c r="CF377" s="47"/>
      <c r="CG377" s="47"/>
      <c r="CH377" s="47"/>
      <c r="CI377" s="47"/>
      <c r="CJ377" s="47"/>
    </row>
    <row r="378" spans="1:88" ht="43.5" customHeight="1" x14ac:dyDescent="0.25">
      <c r="C378" s="22" t="s">
        <v>362</v>
      </c>
      <c r="D378" s="102" t="s">
        <v>364</v>
      </c>
      <c r="E378" s="102"/>
    </row>
    <row r="379" spans="1:88" ht="27" customHeight="1" x14ac:dyDescent="0.25">
      <c r="C379" s="22" t="s">
        <v>362</v>
      </c>
      <c r="D379" s="103" t="s">
        <v>365</v>
      </c>
      <c r="E379" s="103"/>
    </row>
    <row r="380" spans="1:88" ht="28.5" customHeight="1" x14ac:dyDescent="0.25">
      <c r="C380" s="22" t="s">
        <v>362</v>
      </c>
      <c r="D380" s="102" t="s">
        <v>366</v>
      </c>
      <c r="E380" s="102"/>
    </row>
    <row r="381" spans="1:88" ht="17.25" customHeight="1" x14ac:dyDescent="0.25">
      <c r="C381" s="22" t="s">
        <v>362</v>
      </c>
      <c r="D381" s="103" t="s">
        <v>367</v>
      </c>
      <c r="E381" s="103"/>
    </row>
    <row r="382" spans="1:88" ht="15" customHeight="1" x14ac:dyDescent="0.25">
      <c r="C382" s="22" t="s">
        <v>362</v>
      </c>
      <c r="D382" s="104" t="s">
        <v>368</v>
      </c>
      <c r="E382" s="104"/>
    </row>
    <row r="383" spans="1:88" ht="15" customHeight="1" x14ac:dyDescent="0.25">
      <c r="C383" s="22" t="s">
        <v>362</v>
      </c>
      <c r="D383" s="104" t="s">
        <v>369</v>
      </c>
      <c r="E383" s="104"/>
    </row>
    <row r="384" spans="1:88" ht="15" customHeight="1" x14ac:dyDescent="0.25">
      <c r="C384" s="83" t="s">
        <v>362</v>
      </c>
      <c r="D384" s="101" t="s">
        <v>399</v>
      </c>
      <c r="E384" s="101"/>
    </row>
    <row r="385" spans="3:5" ht="15" customHeight="1" x14ac:dyDescent="0.25">
      <c r="C385" s="83" t="s">
        <v>362</v>
      </c>
      <c r="D385" s="87" t="s">
        <v>400</v>
      </c>
      <c r="E385" s="87"/>
    </row>
  </sheetData>
  <mergeCells count="24">
    <mergeCell ref="P1:R1"/>
    <mergeCell ref="A291:A373"/>
    <mergeCell ref="AC1:AE1"/>
    <mergeCell ref="F1:F2"/>
    <mergeCell ref="Z235:Z257"/>
    <mergeCell ref="A1:E1"/>
    <mergeCell ref="G1:I1"/>
    <mergeCell ref="J1:K1"/>
    <mergeCell ref="L1:N1"/>
    <mergeCell ref="A258:A290"/>
    <mergeCell ref="Z1:AB1"/>
    <mergeCell ref="T1:U1"/>
    <mergeCell ref="A3:A8"/>
    <mergeCell ref="A126:A219"/>
    <mergeCell ref="A220:A234"/>
    <mergeCell ref="A235:A257"/>
    <mergeCell ref="D384:E384"/>
    <mergeCell ref="D377:E377"/>
    <mergeCell ref="D378:E378"/>
    <mergeCell ref="D379:E379"/>
    <mergeCell ref="D380:E380"/>
    <mergeCell ref="D381:E381"/>
    <mergeCell ref="D382:E382"/>
    <mergeCell ref="D383:E383"/>
  </mergeCells>
  <pageMargins left="0.25" right="0.25" top="0.26944444444444443" bottom="0.20972222222222223" header="0.3" footer="0.3"/>
  <pageSetup paperSize="5" scale="63" firstPageNumber="4294963191" fitToWidth="8" fitToHeight="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909418E079F7449DDA778EBC1EB9E8" ma:contentTypeVersion="4" ma:contentTypeDescription="Create a new document." ma:contentTypeScope="" ma:versionID="21078f71792fd7a16e2da757dfc01035">
  <xsd:schema xmlns:xsd="http://www.w3.org/2001/XMLSchema" xmlns:xs="http://www.w3.org/2001/XMLSchema" xmlns:p="http://schemas.microsoft.com/office/2006/metadata/properties" xmlns:ns3="aa3c9a00-f0ff-4db0-b5d2-105b3d7481d9" targetNamespace="http://schemas.microsoft.com/office/2006/metadata/properties" ma:root="true" ma:fieldsID="618d78f139fd28a5286bfa9b848997d2" ns3:_="">
    <xsd:import namespace="aa3c9a00-f0ff-4db0-b5d2-105b3d7481d9"/>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3c9a00-f0ff-4db0-b5d2-105b3d7481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011761-A154-46EA-88BB-0933F29F59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3c9a00-f0ff-4db0-b5d2-105b3d7481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8F1551-8E3F-4C07-B029-D3ED03E809F9}">
  <ds:schemaRef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http://purl.org/dc/terms/"/>
    <ds:schemaRef ds:uri="aa3c9a00-f0ff-4db0-b5d2-105b3d7481d9"/>
    <ds:schemaRef ds:uri="http://purl.org/dc/elements/1.1/"/>
  </ds:schemaRefs>
</ds:datastoreItem>
</file>

<file path=customXml/itemProps3.xml><?xml version="1.0" encoding="utf-8"?>
<ds:datastoreItem xmlns:ds="http://schemas.openxmlformats.org/officeDocument/2006/customXml" ds:itemID="{4815DF82-26FF-4CE5-9003-8224F1FCB7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2</DocSecurity>
  <PresentationFormat/>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 Milsap</dc:creator>
  <cp:keywords/>
  <dc:description/>
  <cp:lastModifiedBy>Charise Braithwaite</cp:lastModifiedBy>
  <cp:revision/>
  <cp:lastPrinted>2023-02-20T13:43:44Z</cp:lastPrinted>
  <dcterms:created xsi:type="dcterms:W3CDTF">2020-10-19T23:00:24Z</dcterms:created>
  <dcterms:modified xsi:type="dcterms:W3CDTF">2024-01-25T19:15:25Z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y fmtid="{D5CDD505-2E9C-101B-9397-08002B2CF9AE}" pid="3" name="ContentTypeId">
    <vt:lpwstr>0x010100A0909418E079F7449DDA778EBC1EB9E8</vt:lpwstr>
  </property>
</Properties>
</file>